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740" documentId="13_ncr:1_{D88D1B51-14FE-4272-97DE-8EFF2EAEAACD}" xr6:coauthVersionLast="47" xr6:coauthVersionMax="47" xr10:uidLastSave="{A4D1AB20-A4FA-4B9F-A2E9-F03C61D8DA36}"/>
  <bookViews>
    <workbookView xWindow="14985" yWindow="-16320" windowWidth="29040" windowHeight="15720" xr2:uid="{3EC9A5B1-3779-4A4E-BEF3-C9F0233E4A17}"/>
  </bookViews>
  <sheets>
    <sheet name="README" sheetId="8" r:id="rId1"/>
    <sheet name="Table 1" sheetId="5" r:id="rId2"/>
    <sheet name="Table 2" sheetId="7" r:id="rId3"/>
    <sheet name="Delta Table 1" sheetId="11" r:id="rId4"/>
    <sheet name="Delta Table 2"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Q6" i="5" l="1"/>
  <c r="Q7" i="5"/>
  <c r="Q8" i="5"/>
  <c r="Q9" i="5"/>
  <c r="Q10" i="5"/>
  <c r="Q11" i="5"/>
  <c r="Q12" i="5"/>
  <c r="Q13" i="5"/>
  <c r="Q14" i="5"/>
  <c r="Q5" i="5"/>
  <c r="D5" i="5"/>
  <c r="D13" i="5" l="1"/>
  <c r="D12" i="5"/>
  <c r="D11" i="5"/>
  <c r="D10" i="5"/>
  <c r="D9" i="5"/>
  <c r="D8" i="5"/>
  <c r="D7" i="5"/>
  <c r="D6" i="5"/>
  <c r="I13" i="5"/>
  <c r="D12" i="7" s="1"/>
  <c r="I12" i="5"/>
  <c r="D11" i="7" s="1"/>
  <c r="I11" i="5"/>
  <c r="D10" i="7" s="1"/>
  <c r="I10" i="5"/>
  <c r="D9" i="7" s="1"/>
  <c r="I9" i="5"/>
  <c r="D8" i="7" s="1"/>
  <c r="I8" i="5"/>
  <c r="D7" i="7" s="1"/>
  <c r="I7" i="5"/>
  <c r="D6" i="7" s="1"/>
  <c r="I6" i="5"/>
  <c r="D5" i="7" s="1"/>
  <c r="I5" i="5"/>
  <c r="D4" i="7" s="1"/>
  <c r="I14" i="5"/>
  <c r="D13" i="7" s="1"/>
  <c r="D14" i="5"/>
  <c r="F13" i="7" l="1"/>
  <c r="G13" i="7"/>
  <c r="H13" i="7"/>
  <c r="I13" i="7"/>
  <c r="H5" i="7"/>
  <c r="H6" i="7"/>
  <c r="H7" i="7"/>
  <c r="H8" i="7"/>
  <c r="H9" i="7"/>
  <c r="H10" i="7"/>
  <c r="H11" i="7"/>
  <c r="H12" i="7"/>
  <c r="H4" i="7"/>
  <c r="W14" i="5"/>
  <c r="K14" i="5" s="1"/>
  <c r="B14" i="5" s="1"/>
  <c r="W6" i="5"/>
  <c r="W7" i="5"/>
  <c r="W8" i="5"/>
  <c r="W9" i="5"/>
  <c r="W10" i="5"/>
  <c r="W11" i="5"/>
  <c r="W12" i="5"/>
  <c r="W13" i="5"/>
  <c r="W5" i="5"/>
  <c r="U14" i="5"/>
  <c r="K11" i="5" l="1"/>
  <c r="B11" i="5" s="1"/>
  <c r="K10" i="5"/>
  <c r="B10" i="5" s="1"/>
  <c r="K9" i="5"/>
  <c r="B9" i="5" s="1"/>
  <c r="K8" i="5"/>
  <c r="K7" i="5"/>
  <c r="B7" i="5" s="1"/>
  <c r="K6" i="5"/>
  <c r="K5" i="5"/>
  <c r="K13" i="5"/>
  <c r="B13" i="5" s="1"/>
  <c r="K12" i="5"/>
  <c r="B12" i="5" s="1"/>
  <c r="E13" i="7"/>
  <c r="C13" i="7" s="1"/>
  <c r="B13" i="7" s="1"/>
  <c r="H5" i="12"/>
  <c r="H6" i="12"/>
  <c r="H7" i="12"/>
  <c r="H8" i="12"/>
  <c r="H9" i="12"/>
  <c r="H10" i="12"/>
  <c r="H11" i="12"/>
  <c r="H12" i="12"/>
  <c r="H4" i="12"/>
  <c r="B5" i="5" l="1"/>
  <c r="B8" i="5"/>
  <c r="B6" i="5"/>
  <c r="G5" i="7"/>
  <c r="G6" i="7"/>
  <c r="G7" i="7"/>
  <c r="G8" i="7"/>
  <c r="G9" i="7"/>
  <c r="G10" i="7"/>
  <c r="G11" i="7"/>
  <c r="G12" i="7"/>
  <c r="G4" i="7"/>
  <c r="I5" i="12"/>
  <c r="I6" i="12"/>
  <c r="I7" i="12"/>
  <c r="I8" i="12"/>
  <c r="I9" i="12"/>
  <c r="I10" i="12"/>
  <c r="I11" i="12"/>
  <c r="I12" i="12"/>
  <c r="G5" i="12"/>
  <c r="G6" i="12"/>
  <c r="G7" i="12"/>
  <c r="G8" i="12"/>
  <c r="G9" i="12"/>
  <c r="G10" i="12"/>
  <c r="G11" i="12"/>
  <c r="G12" i="12"/>
  <c r="G4" i="12"/>
  <c r="I4" i="12"/>
  <c r="F7" i="12" l="1"/>
  <c r="F4" i="12"/>
  <c r="F10" i="12"/>
  <c r="F11" i="12"/>
  <c r="F6" i="12"/>
  <c r="F9" i="12"/>
  <c r="F8" i="12"/>
  <c r="F12" i="12"/>
  <c r="F5" i="12"/>
  <c r="F12" i="7" l="1"/>
  <c r="I12" i="7"/>
  <c r="F11" i="7"/>
  <c r="I11" i="7"/>
  <c r="D4" i="12"/>
  <c r="U13" i="5" l="1"/>
  <c r="D5" i="12"/>
  <c r="D6" i="12"/>
  <c r="D7" i="12"/>
  <c r="D8" i="12"/>
  <c r="D9" i="12"/>
  <c r="D10" i="12"/>
  <c r="D11" i="12"/>
  <c r="I6" i="7"/>
  <c r="I7" i="7"/>
  <c r="I5" i="7"/>
  <c r="I4" i="7"/>
  <c r="I8" i="7"/>
  <c r="I9" i="7"/>
  <c r="I10" i="7"/>
  <c r="E12" i="12" l="1"/>
  <c r="D12" i="12"/>
  <c r="E12" i="7"/>
  <c r="U5" i="5"/>
  <c r="U6" i="5"/>
  <c r="U7" i="5"/>
  <c r="U8" i="5"/>
  <c r="U9" i="5"/>
  <c r="U10" i="5"/>
  <c r="U11" i="5"/>
  <c r="U12" i="5"/>
  <c r="E11" i="12" l="1"/>
  <c r="C11" i="12" s="1"/>
  <c r="B11" i="12" s="1"/>
  <c r="E4" i="12"/>
  <c r="C4" i="12" s="1"/>
  <c r="B4" i="12" s="1"/>
  <c r="E10" i="12"/>
  <c r="C10" i="12" s="1"/>
  <c r="B10" i="12" s="1"/>
  <c r="E9" i="12"/>
  <c r="C9" i="12" s="1"/>
  <c r="B9" i="12" s="1"/>
  <c r="E8" i="12"/>
  <c r="C8" i="12" s="1"/>
  <c r="B8" i="12" s="1"/>
  <c r="E7" i="12"/>
  <c r="C7" i="12" s="1"/>
  <c r="B7" i="12" s="1"/>
  <c r="E6" i="12"/>
  <c r="C6" i="12" s="1"/>
  <c r="B6" i="12" s="1"/>
  <c r="E5" i="12"/>
  <c r="C5" i="12" s="1"/>
  <c r="B5" i="12" s="1"/>
  <c r="C12" i="12"/>
  <c r="B12" i="12" s="1"/>
  <c r="C12" i="7"/>
  <c r="B12" i="7" s="1"/>
  <c r="E11" i="7"/>
  <c r="C11" i="7" l="1"/>
  <c r="F10" i="7"/>
  <c r="F8" i="7"/>
  <c r="F9" i="7"/>
  <c r="F7" i="7"/>
  <c r="F5" i="7"/>
  <c r="F4" i="7"/>
  <c r="B11" i="7" l="1"/>
  <c r="E8" i="7" l="1"/>
  <c r="E7" i="7"/>
  <c r="E6" i="7"/>
  <c r="E5" i="7"/>
  <c r="E4" i="7"/>
  <c r="E10" i="7"/>
  <c r="E9" i="7"/>
  <c r="C4" i="7" l="1"/>
  <c r="C7" i="7"/>
  <c r="C9" i="7"/>
  <c r="C10" i="7"/>
  <c r="C5" i="7"/>
  <c r="C6" i="7"/>
  <c r="C8" i="7"/>
  <c r="B4" i="7" l="1"/>
  <c r="B5" i="7"/>
  <c r="B8" i="7"/>
  <c r="B6" i="7"/>
  <c r="B10" i="7"/>
  <c r="B9" i="7"/>
  <c r="B7" i="7"/>
</calcChain>
</file>

<file path=xl/sharedStrings.xml><?xml version="1.0" encoding="utf-8"?>
<sst xmlns="http://schemas.openxmlformats.org/spreadsheetml/2006/main" count="118" uniqueCount="45">
  <si>
    <t>This file presents data for the Hutchins Center Fiscal Impact Measure Breakdown.</t>
  </si>
  <si>
    <t>Table 1 breaks down the components of the FIM for the current quarter and our forecast for the next eight quarters. For purchases, it shows how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</si>
  <si>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</si>
  <si>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Table 1: Breakdown of FIM by component</t>
  </si>
  <si>
    <t>Total</t>
  </si>
  <si>
    <t>Purchases</t>
  </si>
  <si>
    <t>Taxes Transfers and Subsidies (includes supply side and uncertainty effects)</t>
  </si>
  <si>
    <t>Taxes</t>
  </si>
  <si>
    <t>Transfers</t>
  </si>
  <si>
    <t>Supply Side</t>
  </si>
  <si>
    <t>Subcomponents of Federal Purchases</t>
  </si>
  <si>
    <t>Subcomponents of Taxes</t>
  </si>
  <si>
    <t>Subcomponents of Transfers</t>
  </si>
  <si>
    <t>Federal</t>
  </si>
  <si>
    <t>State and Local</t>
  </si>
  <si>
    <t>OBBBA</t>
  </si>
  <si>
    <t>Government Shutdown</t>
  </si>
  <si>
    <t>Other</t>
  </si>
  <si>
    <t>Tariffs</t>
  </si>
  <si>
    <t>IRA/CHIPS</t>
  </si>
  <si>
    <t>Supply Side Effects of OBBBA</t>
  </si>
  <si>
    <t>2025 Q4</t>
  </si>
  <si>
    <t>2026 Q1</t>
  </si>
  <si>
    <t>2026 Q2</t>
  </si>
  <si>
    <t>2026 Q3</t>
  </si>
  <si>
    <t>2026 Q4</t>
  </si>
  <si>
    <t>2027 Q1</t>
  </si>
  <si>
    <t>2027 Q2</t>
  </si>
  <si>
    <t>2027 Q3</t>
  </si>
  <si>
    <t>2027 Q4</t>
  </si>
  <si>
    <t>Table 2: Decomposing FIM into effects of OBBBA, other supply side effects, tariffs and tariff uncertainty, and underlying FIM</t>
  </si>
  <si>
    <t>Components of the Underlying FIM</t>
  </si>
  <si>
    <t>Underlying FIM</t>
  </si>
  <si>
    <t>Underlying FIM Purchases</t>
  </si>
  <si>
    <t>Underlying FIM Net Transfers</t>
  </si>
  <si>
    <t>Government shutdown</t>
  </si>
  <si>
    <t>Delta Table 1: Changes to Table 1 from Last FIM</t>
  </si>
  <si>
    <t>Delta Table 2: Changes to Table 2 from Last FIM</t>
  </si>
  <si>
    <t>Delta Table 1 shows the changes to Table 1 from the last time the FIM was updated on April 9, 2026.</t>
  </si>
  <si>
    <t>Delta Table 2 shows the changes to Table 2 from the last time the FIM was updated on April 9, 2026.</t>
  </si>
  <si>
    <t>2028 Q1</t>
  </si>
  <si>
    <t>IRA, CHIPS</t>
  </si>
  <si>
    <t>Tariff Rebates</t>
  </si>
  <si>
    <t>Total*</t>
  </si>
  <si>
    <t>*Note: The small effects of student loans have been removed from the FIM and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</si>
</sst>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
      <sz val="12"/>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7">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wrapText="1"/>
    </xf>
    <xf numFmtId="2" fontId="2" fillId="0" borderId="2"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 xfId="0" applyNumberFormat="1"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8"/>
  <sheetViews>
    <sheetView tabSelected="1" zoomScaleNormal="100" workbookViewId="0">
      <selection activeCell="C14" sqref="C14"/>
    </sheetView>
  </sheetViews>
  <sheetFormatPr defaultRowHeight="14.5" x14ac:dyDescent="0.35"/>
  <cols>
    <col min="1" max="1" width="99.1796875" customWidth="1"/>
  </cols>
  <sheetData>
    <row r="1" spans="1:1" ht="15.5" x14ac:dyDescent="0.35">
      <c r="A1" s="24" t="s">
        <v>0</v>
      </c>
    </row>
    <row r="2" spans="1:1" x14ac:dyDescent="0.35">
      <c r="A2" s="14"/>
    </row>
    <row r="3" spans="1:1" ht="58" x14ac:dyDescent="0.35">
      <c r="A3" s="15" t="s">
        <v>1</v>
      </c>
    </row>
    <row r="4" spans="1:1" ht="49.5" customHeight="1" x14ac:dyDescent="0.35">
      <c r="A4" s="15" t="s">
        <v>2</v>
      </c>
    </row>
    <row r="5" spans="1:1" x14ac:dyDescent="0.35">
      <c r="A5" t="s">
        <v>38</v>
      </c>
    </row>
    <row r="6" spans="1:1" x14ac:dyDescent="0.35">
      <c r="A6" t="s">
        <v>39</v>
      </c>
    </row>
    <row r="8" spans="1:1" x14ac:dyDescent="0.35">
      <c r="A8" t="s">
        <v>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Y27"/>
  <sheetViews>
    <sheetView zoomScaleNormal="100" workbookViewId="0">
      <pane xSplit="2" ySplit="1" topLeftCell="C2" activePane="bottomRight" state="frozen"/>
      <selection pane="topRight" activeCell="C1" sqref="C1"/>
      <selection pane="bottomLeft" activeCell="A5" sqref="A5"/>
      <selection pane="bottomRight" activeCell="U8" sqref="U8"/>
    </sheetView>
  </sheetViews>
  <sheetFormatPr defaultColWidth="8.7265625" defaultRowHeight="15.5" x14ac:dyDescent="0.35"/>
  <cols>
    <col min="1" max="1" width="10.54296875" style="1" customWidth="1"/>
    <col min="2" max="2" width="8.7265625" style="1"/>
    <col min="3" max="3" width="3"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81640625" style="1" bestFit="1" customWidth="1"/>
    <col min="12" max="12" width="2.54296875" style="1" customWidth="1"/>
    <col min="13" max="13" width="10.26953125" style="1" customWidth="1"/>
    <col min="14" max="17" width="12.81640625" style="1" customWidth="1"/>
    <col min="18" max="18" width="2.54296875" style="1" customWidth="1"/>
    <col min="19" max="19" width="15.1796875"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v>
      </c>
      <c r="B1" s="11"/>
      <c r="C1" s="11"/>
      <c r="D1" s="11"/>
      <c r="E1" s="11"/>
    </row>
    <row r="2" spans="1:25" ht="46.5" x14ac:dyDescent="0.35">
      <c r="B2" s="16" t="s">
        <v>4</v>
      </c>
      <c r="D2" s="32" t="s">
        <v>5</v>
      </c>
      <c r="E2" s="32"/>
      <c r="F2" s="32"/>
      <c r="G2" s="32"/>
      <c r="H2" s="32"/>
      <c r="I2" s="32"/>
      <c r="K2" s="16" t="s">
        <v>6</v>
      </c>
      <c r="M2" s="32" t="s">
        <v>7</v>
      </c>
      <c r="N2" s="33"/>
      <c r="O2" s="33"/>
      <c r="P2" s="33"/>
      <c r="Q2" s="33"/>
      <c r="R2" s="7"/>
      <c r="S2" s="32" t="s">
        <v>8</v>
      </c>
      <c r="T2" s="33"/>
      <c r="U2" s="33"/>
      <c r="W2" s="29" t="s">
        <v>9</v>
      </c>
      <c r="X2" s="29"/>
      <c r="Y2" s="29"/>
    </row>
    <row r="3" spans="1:25" x14ac:dyDescent="0.35">
      <c r="D3" s="6" t="s">
        <v>4</v>
      </c>
      <c r="G3" s="31" t="s">
        <v>10</v>
      </c>
      <c r="H3" s="31"/>
      <c r="I3" s="31"/>
      <c r="M3" s="2" t="s">
        <v>4</v>
      </c>
      <c r="N3" s="31" t="s">
        <v>11</v>
      </c>
      <c r="O3" s="31"/>
      <c r="P3" s="31"/>
      <c r="Q3" s="31"/>
      <c r="R3" s="8"/>
      <c r="S3" s="2" t="s">
        <v>4</v>
      </c>
      <c r="T3" s="30" t="s">
        <v>12</v>
      </c>
      <c r="U3" s="30"/>
      <c r="W3" s="2" t="s">
        <v>4</v>
      </c>
      <c r="X3" s="30"/>
      <c r="Y3" s="30"/>
    </row>
    <row r="4" spans="1:25" s="3" customFormat="1" ht="46.5" x14ac:dyDescent="0.35">
      <c r="E4" s="10" t="s">
        <v>13</v>
      </c>
      <c r="F4" s="3" t="s">
        <v>14</v>
      </c>
      <c r="G4" s="3" t="s">
        <v>15</v>
      </c>
      <c r="H4" s="3" t="s">
        <v>16</v>
      </c>
      <c r="I4" s="3" t="s">
        <v>17</v>
      </c>
      <c r="M4" s="6"/>
      <c r="N4" s="3" t="s">
        <v>15</v>
      </c>
      <c r="O4" s="3" t="s">
        <v>18</v>
      </c>
      <c r="P4" s="3" t="s">
        <v>42</v>
      </c>
      <c r="Q4" s="3" t="s">
        <v>17</v>
      </c>
      <c r="T4" s="3" t="s">
        <v>15</v>
      </c>
      <c r="U4" s="3" t="s">
        <v>17</v>
      </c>
      <c r="X4" s="3" t="s">
        <v>19</v>
      </c>
      <c r="Y4" s="3" t="s">
        <v>20</v>
      </c>
    </row>
    <row r="5" spans="1:25" x14ac:dyDescent="0.35">
      <c r="A5" s="1" t="s">
        <v>21</v>
      </c>
      <c r="B5" s="18">
        <f t="shared" ref="B5:B14" si="0">D5+K5</f>
        <v>-1.2104269853700751</v>
      </c>
      <c r="C5" s="17"/>
      <c r="D5" s="18">
        <f t="shared" ref="D5:D14" si="1">E5+F5</f>
        <v>-1.3177426627735822</v>
      </c>
      <c r="E5" s="4">
        <v>-1.2443727759132699</v>
      </c>
      <c r="F5" s="4">
        <v>-7.3369886860312303E-2</v>
      </c>
      <c r="G5" s="25">
        <v>0.10721820504980006</v>
      </c>
      <c r="H5" s="4">
        <v>-1</v>
      </c>
      <c r="I5" s="9">
        <f t="shared" ref="I5:I14" si="2">E5-G5-H5</f>
        <v>-0.35159098096306995</v>
      </c>
      <c r="J5" s="17"/>
      <c r="K5" s="18">
        <f t="shared" ref="K5:K14" si="3">M5+S5+W5</f>
        <v>0.10731567740350703</v>
      </c>
      <c r="L5" s="17"/>
      <c r="M5" s="26">
        <v>-0.41265272652615798</v>
      </c>
      <c r="N5" s="4">
        <v>0.19879984295733594</v>
      </c>
      <c r="O5" s="4">
        <v>-0.27768852375160297</v>
      </c>
      <c r="P5" s="4">
        <v>0</v>
      </c>
      <c r="Q5" s="9">
        <f t="shared" ref="Q5:Q14" si="4">M5-N5-O5-P5</f>
        <v>-0.33376404573189095</v>
      </c>
      <c r="R5" s="4"/>
      <c r="S5" s="26">
        <v>0.37748526614137301</v>
      </c>
      <c r="T5" s="4">
        <v>-7.7042373382864016E-2</v>
      </c>
      <c r="U5" s="9">
        <f t="shared" ref="U5:U12" si="5">S5-T5</f>
        <v>0.45452763952423703</v>
      </c>
      <c r="W5" s="27">
        <f t="shared" ref="W5:W14" si="6">X5+Y5</f>
        <v>0.142483137788292</v>
      </c>
      <c r="X5" s="4">
        <v>0.142483137788292</v>
      </c>
      <c r="Y5" s="9">
        <v>0</v>
      </c>
    </row>
    <row r="6" spans="1:25" x14ac:dyDescent="0.35">
      <c r="A6" s="1" t="s">
        <v>22</v>
      </c>
      <c r="B6" s="18">
        <f t="shared" si="0"/>
        <v>0.83093244072129724</v>
      </c>
      <c r="C6" s="17"/>
      <c r="D6" s="18">
        <f t="shared" si="1"/>
        <v>0.36545047904154077</v>
      </c>
      <c r="E6" s="4">
        <v>0.43650848447844598</v>
      </c>
      <c r="F6" s="4">
        <v>-7.10580054369052E-2</v>
      </c>
      <c r="G6" s="25">
        <v>0.20781064721154097</v>
      </c>
      <c r="H6" s="4">
        <v>1.1000000000000001</v>
      </c>
      <c r="I6" s="9">
        <f t="shared" si="2"/>
        <v>-0.87130216273309502</v>
      </c>
      <c r="J6" s="17"/>
      <c r="K6" s="18">
        <f t="shared" si="3"/>
        <v>0.46548196167975653</v>
      </c>
      <c r="L6" s="17"/>
      <c r="M6" s="26">
        <v>0.148888893636348</v>
      </c>
      <c r="N6" s="4">
        <v>0.52365204165539525</v>
      </c>
      <c r="O6" s="4">
        <v>-0.18697642327032349</v>
      </c>
      <c r="P6" s="4">
        <v>0</v>
      </c>
      <c r="Q6" s="9">
        <f t="shared" si="4"/>
        <v>-0.18778672474872377</v>
      </c>
      <c r="R6" s="4"/>
      <c r="S6" s="26">
        <v>-5.79227090479775E-2</v>
      </c>
      <c r="T6" s="4">
        <v>-5.3981092403922015E-2</v>
      </c>
      <c r="U6" s="9">
        <f t="shared" si="5"/>
        <v>-3.9416166440554845E-3</v>
      </c>
      <c r="W6" s="27">
        <f t="shared" si="6"/>
        <v>0.374515777091386</v>
      </c>
      <c r="X6" s="4">
        <v>0.31451577709138601</v>
      </c>
      <c r="Y6" s="9">
        <v>0.06</v>
      </c>
    </row>
    <row r="7" spans="1:25" x14ac:dyDescent="0.35">
      <c r="A7" s="1" t="s">
        <v>23</v>
      </c>
      <c r="B7" s="18">
        <f t="shared" si="0"/>
        <v>0.11414269085450124</v>
      </c>
      <c r="C7" s="17"/>
      <c r="D7" s="18">
        <f t="shared" si="1"/>
        <v>-0.423428879405365</v>
      </c>
      <c r="E7" s="4">
        <v>-0.24604398851786199</v>
      </c>
      <c r="F7" s="4">
        <v>-0.17738489088750301</v>
      </c>
      <c r="G7" s="25">
        <v>0.11553895556373803</v>
      </c>
      <c r="H7" s="4">
        <v>0</v>
      </c>
      <c r="I7" s="9">
        <f t="shared" si="2"/>
        <v>-0.36158294408160002</v>
      </c>
      <c r="J7" s="17"/>
      <c r="K7" s="18">
        <f t="shared" si="3"/>
        <v>0.53757157025986624</v>
      </c>
      <c r="L7" s="17"/>
      <c r="M7" s="26">
        <v>0.23406432329903801</v>
      </c>
      <c r="N7" s="4">
        <v>0.50693322549689035</v>
      </c>
      <c r="O7" s="4">
        <v>-5.3090297376100701E-2</v>
      </c>
      <c r="P7" s="4">
        <v>0.1302244287440904</v>
      </c>
      <c r="Q7" s="9">
        <f t="shared" si="4"/>
        <v>-0.350003033565842</v>
      </c>
      <c r="R7" s="4"/>
      <c r="S7" s="26">
        <v>-8.0363929696617292E-3</v>
      </c>
      <c r="T7" s="4">
        <v>-5.2459904741132588E-2</v>
      </c>
      <c r="U7" s="9">
        <f t="shared" si="5"/>
        <v>4.4423511771470858E-2</v>
      </c>
      <c r="W7" s="27">
        <f t="shared" si="6"/>
        <v>0.31154363993049</v>
      </c>
      <c r="X7" s="4">
        <v>0.25154363993049</v>
      </c>
      <c r="Y7" s="9">
        <v>0.06</v>
      </c>
    </row>
    <row r="8" spans="1:25" x14ac:dyDescent="0.35">
      <c r="A8" s="1" t="s">
        <v>24</v>
      </c>
      <c r="B8" s="18">
        <f t="shared" si="0"/>
        <v>-9.4420760687879579E-2</v>
      </c>
      <c r="C8" s="17"/>
      <c r="D8" s="18">
        <f t="shared" si="1"/>
        <v>-0.48210025878823798</v>
      </c>
      <c r="E8" s="4">
        <v>-0.30586383600655997</v>
      </c>
      <c r="F8" s="4">
        <v>-0.176236422781678</v>
      </c>
      <c r="G8" s="25">
        <v>6.4685875013442001E-2</v>
      </c>
      <c r="H8" s="4">
        <v>-0.1</v>
      </c>
      <c r="I8" s="9">
        <f t="shared" si="2"/>
        <v>-0.27054971102000203</v>
      </c>
      <c r="J8" s="17"/>
      <c r="K8" s="18">
        <f t="shared" si="3"/>
        <v>0.3876794981003584</v>
      </c>
      <c r="L8" s="17"/>
      <c r="M8" s="26">
        <v>0.17708357554211501</v>
      </c>
      <c r="N8" s="4">
        <v>0.28886868888245609</v>
      </c>
      <c r="O8" s="4">
        <v>-6.8619953535890899E-2</v>
      </c>
      <c r="P8" s="4">
        <v>0.1231572800136581</v>
      </c>
      <c r="Q8" s="9">
        <f t="shared" si="4"/>
        <v>-0.16632243981810829</v>
      </c>
      <c r="R8" s="4"/>
      <c r="S8" s="26">
        <v>7.2665312589035205E-2</v>
      </c>
      <c r="T8" s="4">
        <v>-5.0963161238670812E-2</v>
      </c>
      <c r="U8" s="9">
        <f t="shared" si="5"/>
        <v>0.12362847382770602</v>
      </c>
      <c r="W8" s="27">
        <f t="shared" si="6"/>
        <v>0.1379306099692082</v>
      </c>
      <c r="X8" s="4">
        <v>7.7930609969208198E-2</v>
      </c>
      <c r="Y8" s="9">
        <v>0.06</v>
      </c>
    </row>
    <row r="9" spans="1:25" x14ac:dyDescent="0.35">
      <c r="A9" s="1" t="s">
        <v>25</v>
      </c>
      <c r="B9" s="18">
        <f t="shared" si="0"/>
        <v>-0.21851550052633531</v>
      </c>
      <c r="C9" s="17"/>
      <c r="D9" s="18">
        <f t="shared" si="1"/>
        <v>-0.30613127358492498</v>
      </c>
      <c r="E9" s="4">
        <v>-0.106184459909413</v>
      </c>
      <c r="F9" s="4">
        <v>-0.19994681367551201</v>
      </c>
      <c r="G9" s="25">
        <v>-5.4281453748960123E-3</v>
      </c>
      <c r="H9" s="4">
        <v>0</v>
      </c>
      <c r="I9" s="9">
        <f t="shared" si="2"/>
        <v>-0.10075631453451699</v>
      </c>
      <c r="J9" s="17"/>
      <c r="K9" s="18">
        <f t="shared" si="3"/>
        <v>8.7615773058589669E-2</v>
      </c>
      <c r="L9" s="17"/>
      <c r="M9" s="26">
        <v>-7.7538049019047197E-3</v>
      </c>
      <c r="N9" s="4">
        <v>0.28226065289242247</v>
      </c>
      <c r="O9" s="4">
        <v>-0.12297404491783989</v>
      </c>
      <c r="P9" s="4">
        <v>-9.7799722802010998E-3</v>
      </c>
      <c r="Q9" s="9">
        <f t="shared" si="4"/>
        <v>-0.15726044059628616</v>
      </c>
      <c r="R9" s="4"/>
      <c r="S9" s="26">
        <v>8.7661192161207199E-2</v>
      </c>
      <c r="T9" s="4">
        <v>-8.5867201991901398E-2</v>
      </c>
      <c r="U9" s="9">
        <f t="shared" si="5"/>
        <v>0.17352839415310861</v>
      </c>
      <c r="W9" s="27">
        <f t="shared" si="6"/>
        <v>7.7083857992871971E-3</v>
      </c>
      <c r="X9" s="4">
        <v>-5.2291614200712801E-2</v>
      </c>
      <c r="Y9" s="9">
        <v>0.06</v>
      </c>
    </row>
    <row r="10" spans="1:25" x14ac:dyDescent="0.35">
      <c r="A10" s="1" t="s">
        <v>26</v>
      </c>
      <c r="B10" s="18">
        <f t="shared" si="0"/>
        <v>-0.58814763962105787</v>
      </c>
      <c r="C10" s="17"/>
      <c r="D10" s="18">
        <f t="shared" si="1"/>
        <v>-0.299452959877825</v>
      </c>
      <c r="E10" s="4">
        <v>-0.113238185935717</v>
      </c>
      <c r="F10" s="4">
        <v>-0.186214773942108</v>
      </c>
      <c r="G10" s="25">
        <v>-7.6241491499750014E-3</v>
      </c>
      <c r="H10" s="4">
        <v>0</v>
      </c>
      <c r="I10" s="9">
        <f t="shared" si="2"/>
        <v>-0.10561403678574199</v>
      </c>
      <c r="J10" s="17"/>
      <c r="K10" s="18">
        <f t="shared" si="3"/>
        <v>-0.28869467974323293</v>
      </c>
      <c r="L10" s="17"/>
      <c r="M10" s="26">
        <v>-0.26702789933548099</v>
      </c>
      <c r="N10" s="4">
        <v>0.41531322672398002</v>
      </c>
      <c r="O10" s="4">
        <v>-0.12356936103660199</v>
      </c>
      <c r="P10" s="4">
        <v>-9.5864404344534991E-3</v>
      </c>
      <c r="Q10" s="9">
        <f t="shared" si="4"/>
        <v>-0.54918532458840552</v>
      </c>
      <c r="R10" s="4"/>
      <c r="S10" s="26">
        <v>0.18520716711414001</v>
      </c>
      <c r="T10" s="4">
        <v>-9.9962456757422255E-2</v>
      </c>
      <c r="U10" s="9">
        <f t="shared" si="5"/>
        <v>0.28516962387156225</v>
      </c>
      <c r="W10" s="27">
        <f t="shared" si="6"/>
        <v>-0.20687394752189198</v>
      </c>
      <c r="X10" s="4">
        <v>-0.26687394752189197</v>
      </c>
      <c r="Y10" s="9">
        <v>0.06</v>
      </c>
    </row>
    <row r="11" spans="1:25" x14ac:dyDescent="0.35">
      <c r="A11" s="1" t="s">
        <v>27</v>
      </c>
      <c r="B11" s="18">
        <f t="shared" si="0"/>
        <v>-0.63035537049743429</v>
      </c>
      <c r="C11" s="17"/>
      <c r="D11" s="18">
        <f t="shared" si="1"/>
        <v>-0.27763929996136377</v>
      </c>
      <c r="E11" s="4">
        <v>-9.6897846459843798E-2</v>
      </c>
      <c r="F11" s="4">
        <v>-0.18074145350151999</v>
      </c>
      <c r="G11" s="25">
        <v>-6.7573908328201066E-3</v>
      </c>
      <c r="H11" s="4">
        <v>0</v>
      </c>
      <c r="I11" s="9">
        <f t="shared" si="2"/>
        <v>-9.0140455627023691E-2</v>
      </c>
      <c r="J11" s="17"/>
      <c r="K11" s="18">
        <f t="shared" si="3"/>
        <v>-0.35271607053607046</v>
      </c>
      <c r="L11" s="17"/>
      <c r="M11" s="26">
        <v>-0.120213984396549</v>
      </c>
      <c r="N11" s="4">
        <v>0.4057090400197218</v>
      </c>
      <c r="O11" s="4">
        <v>3.0835255336810197E-3</v>
      </c>
      <c r="P11" s="4">
        <v>-9.4211056322935013E-3</v>
      </c>
      <c r="Q11" s="9">
        <f t="shared" si="4"/>
        <v>-0.51958544431765841</v>
      </c>
      <c r="R11" s="4"/>
      <c r="S11" s="26">
        <v>7.13203301600185E-2</v>
      </c>
      <c r="T11" s="4">
        <v>-9.360550407263378E-2</v>
      </c>
      <c r="U11" s="9">
        <f t="shared" si="5"/>
        <v>0.16492583423265228</v>
      </c>
      <c r="W11" s="27">
        <f t="shared" si="6"/>
        <v>-0.30382241629953999</v>
      </c>
      <c r="X11" s="4">
        <v>-0.36382241629953999</v>
      </c>
      <c r="Y11" s="9">
        <v>0.06</v>
      </c>
    </row>
    <row r="12" spans="1:25" x14ac:dyDescent="0.35">
      <c r="A12" s="1" t="s">
        <v>28</v>
      </c>
      <c r="B12" s="18">
        <f t="shared" si="0"/>
        <v>-0.54266574504001452</v>
      </c>
      <c r="D12" s="18">
        <f t="shared" si="1"/>
        <v>-0.29150430553130402</v>
      </c>
      <c r="E12" s="4">
        <v>-0.103480896875323</v>
      </c>
      <c r="F12" s="4">
        <v>-0.18802340865598099</v>
      </c>
      <c r="G12" s="25">
        <v>-7.0858850176907101E-3</v>
      </c>
      <c r="H12" s="4">
        <v>0</v>
      </c>
      <c r="I12" s="9">
        <f t="shared" si="2"/>
        <v>-9.6395011857632287E-2</v>
      </c>
      <c r="J12" s="4"/>
      <c r="K12" s="18">
        <f t="shared" si="3"/>
        <v>-0.2511614395087105</v>
      </c>
      <c r="L12" s="4"/>
      <c r="M12" s="26">
        <v>0.125828825912292</v>
      </c>
      <c r="N12" s="4">
        <v>0.24402937346095277</v>
      </c>
      <c r="O12" s="4">
        <v>4.6540645766720699E-2</v>
      </c>
      <c r="P12" s="4">
        <v>-9.2937361430736019E-3</v>
      </c>
      <c r="Q12" s="9">
        <f t="shared" si="4"/>
        <v>-0.15544745717230787</v>
      </c>
      <c r="R12" s="4"/>
      <c r="S12" s="26">
        <v>9.4390099587304491E-3</v>
      </c>
      <c r="T12" s="4">
        <v>-8.7670944870807607E-2</v>
      </c>
      <c r="U12" s="9">
        <f t="shared" si="5"/>
        <v>9.7109954829538062E-2</v>
      </c>
      <c r="W12" s="27">
        <f t="shared" si="6"/>
        <v>-0.38642927537973298</v>
      </c>
      <c r="X12" s="4">
        <v>-0.38642927537973298</v>
      </c>
      <c r="Y12" s="9">
        <v>0</v>
      </c>
    </row>
    <row r="13" spans="1:25" x14ac:dyDescent="0.35">
      <c r="A13" s="1" t="s">
        <v>29</v>
      </c>
      <c r="B13" s="18">
        <f t="shared" si="0"/>
        <v>-0.61975992208058295</v>
      </c>
      <c r="C13" s="17"/>
      <c r="D13" s="18">
        <f t="shared" si="1"/>
        <v>-0.35537872115129798</v>
      </c>
      <c r="E13" s="4">
        <v>-0.17088330335656299</v>
      </c>
      <c r="F13" s="4">
        <v>-0.18449541779473499</v>
      </c>
      <c r="G13" s="25">
        <v>-7.1427005629469964E-3</v>
      </c>
      <c r="H13" s="4">
        <v>0</v>
      </c>
      <c r="I13" s="9">
        <f t="shared" si="2"/>
        <v>-0.16374060279361599</v>
      </c>
      <c r="K13" s="18">
        <f t="shared" si="3"/>
        <v>-0.26438120092928491</v>
      </c>
      <c r="L13" s="4"/>
      <c r="M13" s="26">
        <v>0.18134631690421099</v>
      </c>
      <c r="N13" s="4">
        <v>0.23867004118819241</v>
      </c>
      <c r="O13" s="4">
        <v>6.6262514254487703E-2</v>
      </c>
      <c r="P13" s="4">
        <v>-9.1545921236896033E-3</v>
      </c>
      <c r="Q13" s="9">
        <f t="shared" si="4"/>
        <v>-0.11443164641477951</v>
      </c>
      <c r="R13" s="4"/>
      <c r="S13" s="26">
        <v>-1.70105558069359E-2</v>
      </c>
      <c r="T13" s="4">
        <v>-9.49384998222082E-2</v>
      </c>
      <c r="U13" s="9">
        <f>S13-T13</f>
        <v>7.7927944015272296E-2</v>
      </c>
      <c r="W13" s="27">
        <f t="shared" si="6"/>
        <v>-0.42871696202656001</v>
      </c>
      <c r="X13" s="4">
        <v>-0.42871696202656001</v>
      </c>
      <c r="Y13" s="9">
        <v>0</v>
      </c>
    </row>
    <row r="14" spans="1:25" x14ac:dyDescent="0.35">
      <c r="A14" s="1" t="s">
        <v>40</v>
      </c>
      <c r="B14" s="18">
        <f t="shared" si="0"/>
        <v>-1.0870091629681375</v>
      </c>
      <c r="D14" s="18">
        <f t="shared" si="1"/>
        <v>-0.38739236642785702</v>
      </c>
      <c r="E14" s="4">
        <v>-0.203814322711313</v>
      </c>
      <c r="F14" s="4">
        <v>-0.18357804371654399</v>
      </c>
      <c r="G14" s="28">
        <v>-7.3890013420450096E-3</v>
      </c>
      <c r="H14" s="4">
        <v>0</v>
      </c>
      <c r="I14" s="9">
        <f t="shared" si="2"/>
        <v>-0.19642532136926799</v>
      </c>
      <c r="K14" s="18">
        <f t="shared" si="3"/>
        <v>-0.69961679654028053</v>
      </c>
      <c r="L14" s="4"/>
      <c r="M14" s="26">
        <v>2.00594465950505E-2</v>
      </c>
      <c r="N14" s="25">
        <v>4.3759904694448674E-2</v>
      </c>
      <c r="O14" s="4">
        <v>4.9599228577114698E-2</v>
      </c>
      <c r="P14" s="4">
        <v>-9.0361920061469009E-3</v>
      </c>
      <c r="Q14" s="9">
        <f t="shared" si="4"/>
        <v>-6.4263494670365975E-2</v>
      </c>
      <c r="R14" s="4"/>
      <c r="S14" s="26">
        <v>-0.10280007135667001</v>
      </c>
      <c r="T14" s="25">
        <v>-0.106977689721723</v>
      </c>
      <c r="U14" s="9">
        <f>S14-T14</f>
        <v>4.1776183650529958E-3</v>
      </c>
      <c r="V14" s="17"/>
      <c r="W14" s="27">
        <f t="shared" si="6"/>
        <v>-0.61687617177866105</v>
      </c>
      <c r="X14" s="4">
        <v>-0.61687617177866105</v>
      </c>
      <c r="Y14" s="9">
        <v>0</v>
      </c>
    </row>
    <row r="15" spans="1:25" x14ac:dyDescent="0.35">
      <c r="A15" s="17"/>
      <c r="B15" s="20"/>
      <c r="D15" s="20"/>
      <c r="E15" s="4"/>
      <c r="F15" s="4"/>
      <c r="H15" s="4"/>
      <c r="K15" s="20"/>
      <c r="L15" s="4"/>
      <c r="M15" s="4"/>
      <c r="R15" s="4"/>
      <c r="S15" s="4"/>
      <c r="T15" s="4"/>
      <c r="U15" s="4"/>
      <c r="V15" s="17"/>
      <c r="W15" s="19"/>
      <c r="X15" s="4"/>
      <c r="Y15" s="4"/>
    </row>
    <row r="16" spans="1:25" x14ac:dyDescent="0.35">
      <c r="E16" s="17"/>
    </row>
    <row r="17" spans="2:6" x14ac:dyDescent="0.35">
      <c r="B17" s="17"/>
      <c r="D17" s="17"/>
      <c r="E17" s="4"/>
      <c r="F17" s="17"/>
    </row>
    <row r="18" spans="2:6" x14ac:dyDescent="0.35">
      <c r="D18" s="17"/>
      <c r="E18" s="4"/>
      <c r="F18" s="17"/>
    </row>
    <row r="19" spans="2:6" x14ac:dyDescent="0.35">
      <c r="D19" s="17"/>
      <c r="E19" s="4"/>
    </row>
    <row r="20" spans="2:6" x14ac:dyDescent="0.35">
      <c r="D20" s="17"/>
      <c r="E20" s="4"/>
    </row>
    <row r="21" spans="2:6" x14ac:dyDescent="0.35">
      <c r="D21" s="17"/>
      <c r="E21" s="4"/>
    </row>
    <row r="22" spans="2:6" x14ac:dyDescent="0.35">
      <c r="D22" s="17"/>
      <c r="E22" s="4"/>
    </row>
    <row r="23" spans="2:6" x14ac:dyDescent="0.35">
      <c r="D23" s="17"/>
      <c r="E23" s="4"/>
    </row>
    <row r="24" spans="2:6" x14ac:dyDescent="0.35">
      <c r="D24" s="17"/>
      <c r="E24" s="4"/>
    </row>
    <row r="25" spans="2:6" x14ac:dyDescent="0.35">
      <c r="D25" s="17"/>
      <c r="E25" s="4"/>
    </row>
    <row r="26" spans="2:6" x14ac:dyDescent="0.35">
      <c r="D26" s="17"/>
      <c r="E26" s="4"/>
    </row>
    <row r="27" spans="2:6" x14ac:dyDescent="0.35">
      <c r="D27" s="17"/>
    </row>
  </sheetData>
  <mergeCells count="8">
    <mergeCell ref="W2:Y2"/>
    <mergeCell ref="X3:Y3"/>
    <mergeCell ref="G3:I3"/>
    <mergeCell ref="N3:Q3"/>
    <mergeCell ref="T3:U3"/>
    <mergeCell ref="D2:I2"/>
    <mergeCell ref="M2:Q2"/>
    <mergeCell ref="S2:U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5"/>
  <sheetViews>
    <sheetView workbookViewId="0">
      <selection activeCell="H6" sqref="H6"/>
    </sheetView>
  </sheetViews>
  <sheetFormatPr defaultColWidth="8.7265625"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1" t="s">
        <v>30</v>
      </c>
      <c r="B1" s="11"/>
      <c r="C1" s="11"/>
      <c r="D1" s="12"/>
      <c r="E1" s="12"/>
      <c r="F1" s="12"/>
      <c r="G1" s="12"/>
      <c r="H1" s="12"/>
      <c r="I1" s="13"/>
      <c r="J1" s="12"/>
    </row>
    <row r="2" spans="1:10" x14ac:dyDescent="0.35">
      <c r="A2" s="11"/>
      <c r="B2" s="11"/>
      <c r="C2" s="11"/>
      <c r="D2" s="34" t="s">
        <v>31</v>
      </c>
      <c r="E2" s="34"/>
      <c r="F2" s="12"/>
      <c r="G2" s="12"/>
      <c r="H2" s="12"/>
      <c r="I2" s="13"/>
      <c r="J2" s="12"/>
    </row>
    <row r="3" spans="1:10" ht="31" x14ac:dyDescent="0.35">
      <c r="A3" s="3"/>
      <c r="B3" s="3" t="s">
        <v>4</v>
      </c>
      <c r="C3" s="5" t="s">
        <v>32</v>
      </c>
      <c r="D3" s="3" t="s">
        <v>33</v>
      </c>
      <c r="E3" s="3" t="s">
        <v>34</v>
      </c>
      <c r="F3" s="3" t="s">
        <v>15</v>
      </c>
      <c r="G3" s="3" t="s">
        <v>18</v>
      </c>
      <c r="H3" s="3" t="s">
        <v>41</v>
      </c>
      <c r="I3" s="3" t="s">
        <v>35</v>
      </c>
      <c r="J3" s="3"/>
    </row>
    <row r="4" spans="1:10" x14ac:dyDescent="0.35">
      <c r="A4" s="1" t="s">
        <v>21</v>
      </c>
      <c r="B4" s="4">
        <f t="shared" ref="B4:B11" si="0">C4+SUM(F4:I4)</f>
        <v>-1.2104269853700751</v>
      </c>
      <c r="C4" s="4">
        <f t="shared" ref="C4:C10" si="1">D4+E4</f>
        <v>-0.30419727403103619</v>
      </c>
      <c r="D4" s="19">
        <f>'Table 1'!F5+'Table 1'!I5</f>
        <v>-0.42496086782338227</v>
      </c>
      <c r="E4" s="19">
        <f>'Table 1'!Q5+'Table 1'!U5</f>
        <v>0.12076359379234608</v>
      </c>
      <c r="F4" s="4">
        <f>'Table 1'!G5+'Table 1'!N5+'Table 1'!T5+'Table 1'!Y5</f>
        <v>0.22897567462427199</v>
      </c>
      <c r="G4" s="4">
        <f>'Table 1'!O5</f>
        <v>-0.27768852375160297</v>
      </c>
      <c r="H4" s="4">
        <f>'Table 1'!X5</f>
        <v>0.142483137788292</v>
      </c>
      <c r="I4" s="19">
        <f>'Table 1'!H5</f>
        <v>-1</v>
      </c>
      <c r="J4" s="4"/>
    </row>
    <row r="5" spans="1:10" x14ac:dyDescent="0.35">
      <c r="A5" s="1" t="s">
        <v>22</v>
      </c>
      <c r="B5" s="4">
        <f t="shared" si="0"/>
        <v>0.83093244072129724</v>
      </c>
      <c r="C5" s="4">
        <f t="shared" si="1"/>
        <v>-1.1340885095627795</v>
      </c>
      <c r="D5" s="19">
        <f>'Table 1'!F6+'Table 1'!I6</f>
        <v>-0.94236016817000023</v>
      </c>
      <c r="E5" s="19">
        <f>'Table 1'!Q6+'Table 1'!U6</f>
        <v>-0.19172834139277925</v>
      </c>
      <c r="F5" s="4">
        <f>'Table 1'!G6+'Table 1'!N6+'Table 1'!T6+'Table 1'!Y6</f>
        <v>0.73748159646301414</v>
      </c>
      <c r="G5" s="4">
        <f>'Table 1'!O6</f>
        <v>-0.18697642327032349</v>
      </c>
      <c r="H5" s="4">
        <f>'Table 1'!X6</f>
        <v>0.31451577709138601</v>
      </c>
      <c r="I5" s="19">
        <f>'Table 1'!H6</f>
        <v>1.1000000000000001</v>
      </c>
      <c r="J5" s="4"/>
    </row>
    <row r="6" spans="1:10" x14ac:dyDescent="0.35">
      <c r="A6" s="1" t="s">
        <v>23</v>
      </c>
      <c r="B6" s="4">
        <f t="shared" si="0"/>
        <v>-1.608173788958922E-2</v>
      </c>
      <c r="C6" s="4">
        <f t="shared" si="1"/>
        <v>-0.84454735676347426</v>
      </c>
      <c r="D6" s="19">
        <f>'Table 1'!F7+'Table 1'!I7</f>
        <v>-0.53896783496910305</v>
      </c>
      <c r="E6" s="19">
        <f>'Table 1'!Q7+'Table 1'!U7</f>
        <v>-0.30557952179437115</v>
      </c>
      <c r="F6" s="4">
        <f>'Table 1'!G7+'Table 1'!N7+'Table 1'!T7+'Table 1'!Y7</f>
        <v>0.63001227631949575</v>
      </c>
      <c r="G6" s="4">
        <f>'Table 1'!O7</f>
        <v>-5.3090297376100701E-2</v>
      </c>
      <c r="H6" s="4">
        <f>'Table 1'!X7</f>
        <v>0.25154363993049</v>
      </c>
      <c r="I6" s="19">
        <f>'Table 1'!H7</f>
        <v>0</v>
      </c>
      <c r="J6" s="4"/>
    </row>
    <row r="7" spans="1:10" x14ac:dyDescent="0.35">
      <c r="A7" s="1" t="s">
        <v>24</v>
      </c>
      <c r="B7" s="4">
        <f t="shared" si="0"/>
        <v>-0.21757804070153774</v>
      </c>
      <c r="C7" s="4">
        <f t="shared" si="1"/>
        <v>-0.48948009979208229</v>
      </c>
      <c r="D7" s="19">
        <f>'Table 1'!F8+'Table 1'!I8</f>
        <v>-0.44678613380168003</v>
      </c>
      <c r="E7" s="19">
        <f>'Table 1'!Q8+'Table 1'!U8</f>
        <v>-4.2693965990402274E-2</v>
      </c>
      <c r="F7" s="4">
        <f>'Table 1'!G8+'Table 1'!N8+'Table 1'!T8+'Table 1'!Y8</f>
        <v>0.36259140265722728</v>
      </c>
      <c r="G7" s="4">
        <f>'Table 1'!O8</f>
        <v>-6.8619953535890899E-2</v>
      </c>
      <c r="H7" s="4">
        <f>'Table 1'!X8</f>
        <v>7.7930609969208198E-2</v>
      </c>
      <c r="I7" s="19">
        <f>'Table 1'!H8</f>
        <v>-0.1</v>
      </c>
      <c r="J7" s="4"/>
    </row>
    <row r="8" spans="1:10" x14ac:dyDescent="0.35">
      <c r="A8" s="1" t="s">
        <v>25</v>
      </c>
      <c r="B8" s="4">
        <f t="shared" si="0"/>
        <v>-0.20873552824613417</v>
      </c>
      <c r="C8" s="4">
        <f t="shared" si="1"/>
        <v>-0.28443517465320656</v>
      </c>
      <c r="D8" s="19">
        <f>'Table 1'!F9+'Table 1'!I9</f>
        <v>-0.30070312821002898</v>
      </c>
      <c r="E8" s="19">
        <f>'Table 1'!Q9+'Table 1'!U9</f>
        <v>1.6267953556822451E-2</v>
      </c>
      <c r="F8" s="4">
        <f>'Table 1'!G9+'Table 1'!N9+'Table 1'!T9+'Table 1'!Y9</f>
        <v>0.25096530552562507</v>
      </c>
      <c r="G8" s="4">
        <f>'Table 1'!O9</f>
        <v>-0.12297404491783989</v>
      </c>
      <c r="H8" s="4">
        <f>'Table 1'!X9</f>
        <v>-5.2291614200712801E-2</v>
      </c>
      <c r="I8" s="19">
        <f>'Table 1'!H9</f>
        <v>0</v>
      </c>
      <c r="J8" s="4"/>
    </row>
    <row r="9" spans="1:10" x14ac:dyDescent="0.35">
      <c r="A9" s="1" t="s">
        <v>26</v>
      </c>
      <c r="B9" s="4">
        <f t="shared" si="0"/>
        <v>-0.57856119918660442</v>
      </c>
      <c r="C9" s="4">
        <f t="shared" si="1"/>
        <v>-0.55584451144469327</v>
      </c>
      <c r="D9" s="19">
        <f>'Table 1'!F10+'Table 1'!I10</f>
        <v>-0.29182881072785</v>
      </c>
      <c r="E9" s="19">
        <f>'Table 1'!Q10+'Table 1'!U10</f>
        <v>-0.26401570071684327</v>
      </c>
      <c r="F9" s="4">
        <f>'Table 1'!G10+'Table 1'!N10+'Table 1'!T10+'Table 1'!Y10</f>
        <v>0.36772662081658275</v>
      </c>
      <c r="G9" s="4">
        <f>'Table 1'!O10</f>
        <v>-0.12356936103660199</v>
      </c>
      <c r="H9" s="4">
        <f>'Table 1'!X10</f>
        <v>-0.26687394752189197</v>
      </c>
      <c r="I9" s="19">
        <f>'Table 1'!H10</f>
        <v>0</v>
      </c>
      <c r="J9" s="4"/>
    </row>
    <row r="10" spans="1:10" x14ac:dyDescent="0.35">
      <c r="A10" s="1" t="s">
        <v>27</v>
      </c>
      <c r="B10" s="4">
        <f t="shared" si="0"/>
        <v>-0.62093426486514092</v>
      </c>
      <c r="C10" s="4">
        <f t="shared" si="1"/>
        <v>-0.62554151921354983</v>
      </c>
      <c r="D10" s="19">
        <f>'Table 1'!F11+'Table 1'!I11</f>
        <v>-0.27088190912854371</v>
      </c>
      <c r="E10" s="19">
        <f>'Table 1'!Q11+'Table 1'!U11</f>
        <v>-0.35465961008500613</v>
      </c>
      <c r="F10" s="4">
        <f>'Table 1'!G11+'Table 1'!N11+'Table 1'!T11+'Table 1'!Y11</f>
        <v>0.36534614511426788</v>
      </c>
      <c r="G10" s="4">
        <f>'Table 1'!O11</f>
        <v>3.0835255336810197E-3</v>
      </c>
      <c r="H10" s="4">
        <f>'Table 1'!X11</f>
        <v>-0.36382241629953999</v>
      </c>
      <c r="I10" s="19">
        <f>'Table 1'!H11</f>
        <v>0</v>
      </c>
      <c r="J10" s="4"/>
    </row>
    <row r="11" spans="1:10" x14ac:dyDescent="0.35">
      <c r="A11" s="1" t="s">
        <v>28</v>
      </c>
      <c r="B11" s="4">
        <f t="shared" si="0"/>
        <v>-0.53337200889694092</v>
      </c>
      <c r="C11" s="4">
        <f t="shared" ref="C11" si="2">D11+E11</f>
        <v>-0.34275592285638307</v>
      </c>
      <c r="D11" s="19">
        <f>'Table 1'!F12+'Table 1'!I12</f>
        <v>-0.28441842051361327</v>
      </c>
      <c r="E11" s="19">
        <f>'Table 1'!Q12+'Table 1'!U12</f>
        <v>-5.8337502342769812E-2</v>
      </c>
      <c r="F11" s="4">
        <f>'Table 1'!G12+'Table 1'!N12+'Table 1'!T12+'Table 1'!Y12</f>
        <v>0.14927254357245445</v>
      </c>
      <c r="G11" s="4">
        <f>'Table 1'!O12</f>
        <v>4.6540645766720699E-2</v>
      </c>
      <c r="H11" s="4">
        <f>'Table 1'!X12</f>
        <v>-0.38642927537973298</v>
      </c>
      <c r="I11" s="19">
        <f>'Table 1'!H12</f>
        <v>0</v>
      </c>
    </row>
    <row r="12" spans="1:10" x14ac:dyDescent="0.35">
      <c r="A12" s="1" t="s">
        <v>29</v>
      </c>
      <c r="B12" s="4">
        <f>C12+SUM(F12:I12)</f>
        <v>-0.61060532995689332</v>
      </c>
      <c r="C12" s="4">
        <f>D12+E12</f>
        <v>-0.38473972298785825</v>
      </c>
      <c r="D12" s="19">
        <f>'Table 1'!F13+'Table 1'!I13</f>
        <v>-0.34823602058835101</v>
      </c>
      <c r="E12" s="19">
        <f>'Table 1'!Q13+'Table 1'!U13</f>
        <v>-3.6503702399507218E-2</v>
      </c>
      <c r="F12" s="4">
        <f>'Table 1'!G13+'Table 1'!N13+'Table 1'!T13+'Table 1'!Y13</f>
        <v>0.13658884080303721</v>
      </c>
      <c r="G12" s="4">
        <f>'Table 1'!O13</f>
        <v>6.6262514254487703E-2</v>
      </c>
      <c r="H12" s="4">
        <f>'Table 1'!X13</f>
        <v>-0.42871696202656001</v>
      </c>
      <c r="I12" s="19">
        <f>'Table 1'!H13</f>
        <v>0</v>
      </c>
    </row>
    <row r="13" spans="1:10" x14ac:dyDescent="0.35">
      <c r="A13" s="1" t="s">
        <v>40</v>
      </c>
      <c r="B13" s="4">
        <f>C13+SUM(F13:I13)</f>
        <v>-1.0779729709619907</v>
      </c>
      <c r="C13" s="4">
        <f>D13+E13</f>
        <v>-0.44008924139112499</v>
      </c>
      <c r="D13" s="19">
        <f>'Table 1'!F14+'Table 1'!I14</f>
        <v>-0.38000336508581201</v>
      </c>
      <c r="E13" s="19">
        <f>'Table 1'!Q14+'Table 1'!U14</f>
        <v>-6.008587630531298E-2</v>
      </c>
      <c r="F13" s="4">
        <f>'Table 1'!G14+'Table 1'!N14+'Table 1'!T14+'Table 1'!Y14</f>
        <v>-7.060678636931933E-2</v>
      </c>
      <c r="G13" s="4">
        <f>'Table 1'!O14</f>
        <v>4.9599228577114698E-2</v>
      </c>
      <c r="H13" s="4">
        <f>'Table 1'!X14</f>
        <v>-0.61687617177866105</v>
      </c>
      <c r="I13" s="19">
        <f>'Table 1'!H14</f>
        <v>0</v>
      </c>
    </row>
    <row r="15" spans="1:10" x14ac:dyDescent="0.35">
      <c r="E15" s="17"/>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Y15"/>
  <sheetViews>
    <sheetView zoomScaleNormal="100" workbookViewId="0">
      <selection activeCell="P11" sqref="P11"/>
    </sheetView>
  </sheetViews>
  <sheetFormatPr defaultColWidth="8.7265625"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453125" style="1" bestFit="1" customWidth="1"/>
    <col min="7" max="7" width="9.81640625" style="1" bestFit="1" customWidth="1"/>
    <col min="8" max="8" width="15.54296875" style="1" customWidth="1"/>
    <col min="9" max="9" width="9.81640625" style="1" bestFit="1" customWidth="1"/>
    <col min="10" max="10" width="2.54296875" style="1" customWidth="1"/>
    <col min="11" max="11" width="19.453125" style="1" customWidth="1"/>
    <col min="12" max="12" width="2.54296875" style="1" customWidth="1"/>
    <col min="13" max="13" width="6" style="1" bestFit="1" customWidth="1"/>
    <col min="14" max="14" width="7.453125" style="1" bestFit="1" customWidth="1"/>
    <col min="15" max="16" width="8.81640625" style="1" customWidth="1"/>
    <col min="17" max="17" width="8.453125" style="1" customWidth="1"/>
    <col min="18" max="18" width="2.54296875" style="1" customWidth="1"/>
    <col min="19" max="19" width="6" style="1" customWidth="1"/>
    <col min="20" max="20" width="14.81640625" style="1" customWidth="1"/>
    <col min="21" max="21" width="13.81640625" style="1" customWidth="1"/>
    <col min="22" max="22" width="2.54296875" style="1" customWidth="1"/>
    <col min="23" max="23" width="13.1796875" style="1" customWidth="1"/>
    <col min="24" max="24" width="14.453125" style="1" customWidth="1"/>
    <col min="25" max="25" width="11.7265625" style="1" customWidth="1"/>
    <col min="26" max="16384" width="8.7265625" style="1"/>
  </cols>
  <sheetData>
    <row r="1" spans="1:25" x14ac:dyDescent="0.35">
      <c r="A1" s="11" t="s">
        <v>36</v>
      </c>
      <c r="B1" s="11"/>
      <c r="C1" s="11"/>
      <c r="D1" s="11"/>
      <c r="E1" s="11"/>
    </row>
    <row r="2" spans="1:25" s="21" customFormat="1" ht="62" x14ac:dyDescent="0.35">
      <c r="B2" s="16" t="s">
        <v>4</v>
      </c>
      <c r="D2" s="32" t="s">
        <v>5</v>
      </c>
      <c r="E2" s="32"/>
      <c r="F2" s="32"/>
      <c r="G2" s="32"/>
      <c r="H2" s="32"/>
      <c r="I2" s="32"/>
      <c r="K2" s="16" t="s">
        <v>6</v>
      </c>
      <c r="M2" s="32" t="s">
        <v>7</v>
      </c>
      <c r="N2" s="33"/>
      <c r="O2" s="33"/>
      <c r="P2" s="33"/>
      <c r="Q2" s="33"/>
      <c r="R2" s="16"/>
      <c r="S2" s="32" t="s">
        <v>8</v>
      </c>
      <c r="T2" s="33"/>
      <c r="U2" s="33"/>
      <c r="W2" s="29" t="s">
        <v>9</v>
      </c>
      <c r="X2" s="29"/>
      <c r="Y2" s="29"/>
    </row>
    <row r="3" spans="1:25" s="21" customFormat="1" x14ac:dyDescent="0.35">
      <c r="D3" s="22" t="s">
        <v>4</v>
      </c>
      <c r="G3" s="29" t="s">
        <v>10</v>
      </c>
      <c r="H3" s="29"/>
      <c r="I3" s="29"/>
      <c r="M3" s="16" t="s">
        <v>4</v>
      </c>
      <c r="N3" s="29" t="s">
        <v>11</v>
      </c>
      <c r="O3" s="29"/>
      <c r="P3" s="29"/>
      <c r="Q3" s="29"/>
      <c r="R3" s="23"/>
      <c r="S3" s="16" t="s">
        <v>4</v>
      </c>
      <c r="T3" s="35" t="s">
        <v>12</v>
      </c>
      <c r="U3" s="35"/>
      <c r="W3" s="16" t="s">
        <v>43</v>
      </c>
      <c r="X3" s="35"/>
      <c r="Y3" s="35"/>
    </row>
    <row r="4" spans="1:25" s="3" customFormat="1" ht="46.5" x14ac:dyDescent="0.35">
      <c r="E4" s="10" t="s">
        <v>13</v>
      </c>
      <c r="F4" s="3" t="s">
        <v>14</v>
      </c>
      <c r="G4" s="3" t="s">
        <v>15</v>
      </c>
      <c r="H4" s="3" t="s">
        <v>16</v>
      </c>
      <c r="I4" s="3" t="s">
        <v>17</v>
      </c>
      <c r="M4" s="6"/>
      <c r="N4" s="3" t="s">
        <v>15</v>
      </c>
      <c r="O4" s="3" t="s">
        <v>18</v>
      </c>
      <c r="P4" s="3" t="s">
        <v>42</v>
      </c>
      <c r="Q4" s="3" t="s">
        <v>17</v>
      </c>
      <c r="T4" s="3" t="s">
        <v>15</v>
      </c>
      <c r="U4" s="3" t="s">
        <v>17</v>
      </c>
      <c r="X4" s="3" t="s">
        <v>19</v>
      </c>
      <c r="Y4" s="3" t="s">
        <v>20</v>
      </c>
    </row>
    <row r="5" spans="1:25" x14ac:dyDescent="0.35">
      <c r="A5" s="1" t="s">
        <v>21</v>
      </c>
      <c r="B5" s="18">
        <v>3.8193988536908696E-2</v>
      </c>
      <c r="C5" s="18"/>
      <c r="D5" s="18">
        <v>0</v>
      </c>
      <c r="E5" s="18">
        <v>0</v>
      </c>
      <c r="F5" s="18">
        <v>0</v>
      </c>
      <c r="G5" s="18">
        <v>-2.3336446362400842E-3</v>
      </c>
      <c r="H5" s="18">
        <v>0</v>
      </c>
      <c r="I5" s="18">
        <v>2.3336446362400842E-3</v>
      </c>
      <c r="J5" s="18"/>
      <c r="K5" s="18">
        <v>3.8193988536908668E-2</v>
      </c>
      <c r="L5" s="18"/>
      <c r="M5" s="18">
        <v>-1.0330697881110962E-2</v>
      </c>
      <c r="N5" s="18">
        <v>-0.11732567724361181</v>
      </c>
      <c r="O5" s="18">
        <v>0.14651288138691254</v>
      </c>
      <c r="P5" s="18">
        <v>0</v>
      </c>
      <c r="Q5" s="18">
        <v>-3.9517902024411744E-2</v>
      </c>
      <c r="R5" s="18"/>
      <c r="S5" s="18">
        <v>2.4174172808437033E-2</v>
      </c>
      <c r="T5" s="18">
        <v>-1.9450247763928494E-2</v>
      </c>
      <c r="U5" s="18">
        <v>4.3624420572365541E-2</v>
      </c>
      <c r="V5" s="18"/>
      <c r="W5" s="18">
        <v>2.4350513609582597E-2</v>
      </c>
      <c r="X5" s="18">
        <v>5.0227931504998047E-5</v>
      </c>
      <c r="Y5" s="18">
        <v>0</v>
      </c>
    </row>
    <row r="6" spans="1:25" x14ac:dyDescent="0.35">
      <c r="A6" s="1" t="s">
        <v>22</v>
      </c>
      <c r="B6" s="18">
        <v>-1.2303080972351241</v>
      </c>
      <c r="C6" s="18"/>
      <c r="D6" s="18">
        <v>-1.1119888237309103</v>
      </c>
      <c r="E6" s="18">
        <v>-1.2296355637729042</v>
      </c>
      <c r="F6" s="18">
        <v>0.11764674004199381</v>
      </c>
      <c r="G6" s="18">
        <v>-3.1682102316569094E-2</v>
      </c>
      <c r="H6" s="18">
        <v>-0.19999999999999996</v>
      </c>
      <c r="I6" s="18">
        <v>-0.99795346145633501</v>
      </c>
      <c r="J6" s="18"/>
      <c r="K6" s="18">
        <v>-0.11831927350421378</v>
      </c>
      <c r="L6" s="18"/>
      <c r="M6" s="18">
        <v>0.1036616246967826</v>
      </c>
      <c r="N6" s="18">
        <v>-5.3008115940703093E-2</v>
      </c>
      <c r="O6" s="18">
        <v>4.4395255932290434E-2</v>
      </c>
      <c r="P6" s="18">
        <v>0</v>
      </c>
      <c r="Q6" s="18">
        <v>0.11227448470519524</v>
      </c>
      <c r="R6" s="18"/>
      <c r="S6" s="18">
        <v>-0.24311217394541149</v>
      </c>
      <c r="T6" s="18">
        <v>-3.2161272161517838E-2</v>
      </c>
      <c r="U6" s="18">
        <v>-0.21095090178389364</v>
      </c>
      <c r="V6" s="18"/>
      <c r="W6" s="18">
        <v>2.113127574441509E-2</v>
      </c>
      <c r="X6" s="18">
        <v>-1.2420004045329835E-3</v>
      </c>
      <c r="Y6" s="18">
        <v>0</v>
      </c>
    </row>
    <row r="7" spans="1:25" x14ac:dyDescent="0.35">
      <c r="A7" s="1" t="s">
        <v>23</v>
      </c>
      <c r="B7" s="18">
        <v>0.39016689199003085</v>
      </c>
      <c r="C7" s="18"/>
      <c r="D7" s="18">
        <v>0.173465199032379</v>
      </c>
      <c r="E7" s="18">
        <v>0.17466584251945702</v>
      </c>
      <c r="F7" s="18">
        <v>-1.200643487078018E-3</v>
      </c>
      <c r="G7" s="18">
        <v>7.2236950453000159E-4</v>
      </c>
      <c r="H7" s="18">
        <v>0.1</v>
      </c>
      <c r="I7" s="18">
        <v>7.3943473014927041E-2</v>
      </c>
      <c r="J7" s="18"/>
      <c r="K7" s="18">
        <v>0.21670169295765185</v>
      </c>
      <c r="L7" s="18"/>
      <c r="M7" s="18">
        <v>0.26645910697802533</v>
      </c>
      <c r="N7" s="18">
        <v>-3.5430585057151909E-2</v>
      </c>
      <c r="O7" s="18">
        <v>0.1542317632741928</v>
      </c>
      <c r="P7" s="18">
        <v>0.1302244287440904</v>
      </c>
      <c r="Q7" s="18">
        <v>1.7433500016894088E-2</v>
      </c>
      <c r="R7" s="18"/>
      <c r="S7" s="18">
        <v>-7.014231689107063E-2</v>
      </c>
      <c r="T7" s="18">
        <v>-3.2368438524503766E-2</v>
      </c>
      <c r="U7" s="18">
        <v>-3.7773878366566871E-2</v>
      </c>
      <c r="V7" s="18"/>
      <c r="W7" s="18">
        <v>2.0384902870697219E-2</v>
      </c>
      <c r="X7" s="18">
        <v>-1.2992023160401933E-4</v>
      </c>
      <c r="Y7" s="18">
        <v>0</v>
      </c>
    </row>
    <row r="8" spans="1:25" x14ac:dyDescent="0.35">
      <c r="A8" s="1" t="s">
        <v>24</v>
      </c>
      <c r="B8" s="18">
        <v>4.0614475157615654E-2</v>
      </c>
      <c r="C8" s="18"/>
      <c r="D8" s="18">
        <v>-0.15619855940517896</v>
      </c>
      <c r="E8" s="18">
        <v>-0.15500568941416598</v>
      </c>
      <c r="F8" s="18">
        <v>-1.1928699910130069E-3</v>
      </c>
      <c r="G8" s="18">
        <v>8.7652718533701157E-4</v>
      </c>
      <c r="H8" s="18">
        <v>0</v>
      </c>
      <c r="I8" s="18">
        <v>-0.15588221659950305</v>
      </c>
      <c r="J8" s="18"/>
      <c r="K8" s="18">
        <v>0.19681303456279461</v>
      </c>
      <c r="L8" s="18"/>
      <c r="M8" s="18">
        <v>0.25688687047921699</v>
      </c>
      <c r="N8" s="18">
        <v>-3.2752252403996707E-2</v>
      </c>
      <c r="O8" s="18">
        <v>0.13574050336115712</v>
      </c>
      <c r="P8" s="18">
        <v>0.1231572800136581</v>
      </c>
      <c r="Q8" s="18">
        <v>3.0741339508398524E-2</v>
      </c>
      <c r="R8" s="18"/>
      <c r="S8" s="18">
        <v>-7.9458289505387789E-2</v>
      </c>
      <c r="T8" s="18">
        <v>-4.0068700406831463E-2</v>
      </c>
      <c r="U8" s="18">
        <v>-3.9389589098556319E-2</v>
      </c>
      <c r="V8" s="18"/>
      <c r="W8" s="18">
        <v>1.93844535889654E-2</v>
      </c>
      <c r="X8" s="18">
        <v>-4.053009406319863E-5</v>
      </c>
      <c r="Y8" s="18">
        <v>0</v>
      </c>
    </row>
    <row r="9" spans="1:25" x14ac:dyDescent="0.35">
      <c r="A9" s="1" t="s">
        <v>25</v>
      </c>
      <c r="B9" s="18">
        <v>-1.4122126331922197E-2</v>
      </c>
      <c r="C9" s="18"/>
      <c r="D9" s="18">
        <v>2.6355728759280272E-3</v>
      </c>
      <c r="E9" s="18">
        <v>3.9889284994009955E-3</v>
      </c>
      <c r="F9" s="18">
        <v>-1.353355623472996E-3</v>
      </c>
      <c r="G9" s="18">
        <v>-5.1164321020064074E-6</v>
      </c>
      <c r="H9" s="18">
        <v>0.1</v>
      </c>
      <c r="I9" s="18">
        <v>-9.6005955068497004E-2</v>
      </c>
      <c r="J9" s="18"/>
      <c r="K9" s="18">
        <v>-1.6757699207850224E-2</v>
      </c>
      <c r="L9" s="18"/>
      <c r="M9" s="18">
        <v>5.4412729961640781E-2</v>
      </c>
      <c r="N9" s="18">
        <v>-1.6800594324316021E-2</v>
      </c>
      <c r="O9" s="18">
        <v>7.9330507689222007E-2</v>
      </c>
      <c r="P9" s="18">
        <v>-9.7799722802010998E-3</v>
      </c>
      <c r="Q9" s="18">
        <v>1.6627888769359389E-3</v>
      </c>
      <c r="R9" s="18"/>
      <c r="S9" s="18">
        <v>-8.3506211165243802E-2</v>
      </c>
      <c r="T9" s="18">
        <v>-3.571441881941597E-2</v>
      </c>
      <c r="U9" s="18">
        <v>-4.779179234582781E-2</v>
      </c>
      <c r="V9" s="18"/>
      <c r="W9" s="18">
        <v>1.2335781995752797E-2</v>
      </c>
      <c r="X9" s="18">
        <v>2.733725639699619E-5</v>
      </c>
      <c r="Y9" s="18">
        <v>0</v>
      </c>
    </row>
    <row r="10" spans="1:25" x14ac:dyDescent="0.35">
      <c r="A10" s="1" t="s">
        <v>26</v>
      </c>
      <c r="B10" s="18">
        <v>0.10853789455052587</v>
      </c>
      <c r="C10" s="18"/>
      <c r="D10" s="18">
        <v>2.9934997356880211E-3</v>
      </c>
      <c r="E10" s="18">
        <v>4.2539089758030085E-3</v>
      </c>
      <c r="F10" s="18">
        <v>-1.2604092401150013E-3</v>
      </c>
      <c r="G10" s="18">
        <v>-7.1485855819980459E-6</v>
      </c>
      <c r="H10" s="18">
        <v>0</v>
      </c>
      <c r="I10" s="18">
        <v>4.2610575613850066E-3</v>
      </c>
      <c r="J10" s="18"/>
      <c r="K10" s="18">
        <v>0.10554439481483779</v>
      </c>
      <c r="L10" s="18"/>
      <c r="M10" s="18">
        <v>3.794959160997502E-2</v>
      </c>
      <c r="N10" s="18">
        <v>-1.5845426282968533E-2</v>
      </c>
      <c r="O10" s="18">
        <v>7.7207231986392982E-2</v>
      </c>
      <c r="P10" s="18">
        <v>-9.5864404344534991E-3</v>
      </c>
      <c r="Q10" s="18">
        <v>-1.3825773658995955E-2</v>
      </c>
      <c r="R10" s="18"/>
      <c r="S10" s="18">
        <v>5.5763981899594001E-2</v>
      </c>
      <c r="T10" s="18">
        <v>-2.0020870497403573E-2</v>
      </c>
      <c r="U10" s="18">
        <v>7.578485239699756E-2</v>
      </c>
      <c r="V10" s="18"/>
      <c r="W10" s="18">
        <v>1.1830821305268746E-2</v>
      </c>
      <c r="X10" s="18">
        <v>1.40712562578027E-4</v>
      </c>
      <c r="Y10" s="18">
        <v>0</v>
      </c>
    </row>
    <row r="11" spans="1:25" x14ac:dyDescent="0.35">
      <c r="A11" s="1" t="s">
        <v>27</v>
      </c>
      <c r="B11" s="18">
        <v>3.7755407880184499E-2</v>
      </c>
      <c r="C11" s="18"/>
      <c r="D11" s="18">
        <v>2.4167046660552027E-3</v>
      </c>
      <c r="E11" s="18">
        <v>3.6400673093222036E-3</v>
      </c>
      <c r="F11" s="18">
        <v>-1.2233626432670008E-3</v>
      </c>
      <c r="G11" s="18">
        <v>-6.7112666401053511E-6</v>
      </c>
      <c r="H11" s="18">
        <v>0</v>
      </c>
      <c r="I11" s="18">
        <v>3.6467785759623089E-3</v>
      </c>
      <c r="J11" s="18"/>
      <c r="K11" s="18">
        <v>3.5338703214129408E-2</v>
      </c>
      <c r="L11" s="18"/>
      <c r="M11" s="18">
        <v>3.7607986307790012E-2</v>
      </c>
      <c r="N11" s="18">
        <v>-1.4863249992738747E-2</v>
      </c>
      <c r="O11" s="18">
        <v>0.20189108679472442</v>
      </c>
      <c r="P11" s="18">
        <v>-9.4211056322935013E-3</v>
      </c>
      <c r="Q11" s="18">
        <v>-0.13999874486190222</v>
      </c>
      <c r="R11" s="18"/>
      <c r="S11" s="18">
        <v>-1.2234815187080694E-2</v>
      </c>
      <c r="T11" s="18">
        <v>-1.6129835374462345E-2</v>
      </c>
      <c r="U11" s="18">
        <v>3.895020187381637E-3</v>
      </c>
      <c r="V11" s="18"/>
      <c r="W11" s="18">
        <v>9.9655320934200486E-3</v>
      </c>
      <c r="X11" s="18">
        <v>1.9257014653101256E-4</v>
      </c>
      <c r="Y11" s="18">
        <v>0</v>
      </c>
    </row>
    <row r="12" spans="1:25" x14ac:dyDescent="0.35">
      <c r="A12" s="1" t="s">
        <v>28</v>
      </c>
      <c r="B12" s="18">
        <v>8.7074261623963922E-3</v>
      </c>
      <c r="C12" s="18"/>
      <c r="D12" s="18">
        <v>2.6147152466590162E-3</v>
      </c>
      <c r="E12" s="18">
        <v>3.8873663720820073E-3</v>
      </c>
      <c r="F12" s="18">
        <v>-1.2726511254229911E-3</v>
      </c>
      <c r="G12" s="18">
        <v>-7.1459967837103275E-6</v>
      </c>
      <c r="H12" s="18">
        <v>0</v>
      </c>
      <c r="I12" s="18">
        <v>3.8945123688657185E-3</v>
      </c>
      <c r="J12" s="18"/>
      <c r="K12" s="18">
        <v>6.092710915737376E-3</v>
      </c>
      <c r="L12" s="18"/>
      <c r="M12" s="18">
        <v>4.5244268720811193E-2</v>
      </c>
      <c r="N12" s="18">
        <v>-4.0344940424289433E-2</v>
      </c>
      <c r="O12" s="18">
        <v>7.1986978815476305E-2</v>
      </c>
      <c r="P12" s="18">
        <v>-9.2937361430736019E-3</v>
      </c>
      <c r="Q12" s="18">
        <v>2.2895966472697926E-2</v>
      </c>
      <c r="R12" s="18"/>
      <c r="S12" s="18">
        <v>-1.443022799419095E-2</v>
      </c>
      <c r="T12" s="18">
        <v>-4.3569187459998986E-2</v>
      </c>
      <c r="U12" s="18">
        <v>2.9138959465808037E-2</v>
      </c>
      <c r="V12" s="18"/>
      <c r="W12" s="18">
        <v>-2.4721329810882875E-2</v>
      </c>
      <c r="X12" s="18">
        <v>2.0471543704303485E-4</v>
      </c>
      <c r="Y12" s="18">
        <v>0</v>
      </c>
    </row>
    <row r="13" spans="1:25" x14ac:dyDescent="0.35">
      <c r="A13" s="1" t="s">
        <v>29</v>
      </c>
      <c r="B13" s="18">
        <v>1.8739421611857487E-2</v>
      </c>
      <c r="C13" s="18"/>
      <c r="D13" s="18">
        <v>5.1706354842959712E-3</v>
      </c>
      <c r="E13" s="18">
        <v>6.4194071280520015E-3</v>
      </c>
      <c r="F13" s="18">
        <v>-1.2487716437560026E-3</v>
      </c>
      <c r="G13" s="18">
        <v>-7.2018567849885251E-6</v>
      </c>
      <c r="H13" s="18">
        <v>0</v>
      </c>
      <c r="I13" s="18">
        <v>6.4266089848369901E-3</v>
      </c>
      <c r="J13" s="18"/>
      <c r="K13" s="18">
        <v>1.3568786127561572E-2</v>
      </c>
      <c r="L13" s="18"/>
      <c r="M13" s="18">
        <v>4.4887772604516984E-2</v>
      </c>
      <c r="N13" s="18">
        <v>-2.0544420246434991E-2</v>
      </c>
      <c r="O13" s="18">
        <v>7.0321753051040395E-2</v>
      </c>
      <c r="P13" s="18">
        <v>-9.1545921236896033E-3</v>
      </c>
      <c r="Q13" s="18">
        <v>4.2650319236011841E-3</v>
      </c>
      <c r="R13" s="18"/>
      <c r="S13" s="18">
        <v>-9.7085614006862594E-3</v>
      </c>
      <c r="T13" s="18">
        <v>-6.0906519282243041E-2</v>
      </c>
      <c r="U13" s="18">
        <v>5.1197957881556774E-2</v>
      </c>
      <c r="V13" s="18"/>
      <c r="W13" s="18">
        <v>-2.1610425076269202E-2</v>
      </c>
      <c r="X13" s="18">
        <v>2.2749977655700526E-4</v>
      </c>
      <c r="Y13" s="18">
        <v>0</v>
      </c>
    </row>
    <row r="14" spans="1:25" x14ac:dyDescent="0.35">
      <c r="D14" s="4"/>
      <c r="E14" s="20"/>
      <c r="M14" s="4"/>
      <c r="T14" s="4"/>
    </row>
    <row r="15" spans="1:25" x14ac:dyDescent="0.35">
      <c r="C15" s="17"/>
      <c r="D15" s="17"/>
    </row>
  </sheetData>
  <mergeCells count="8">
    <mergeCell ref="G3:I3"/>
    <mergeCell ref="N3:Q3"/>
    <mergeCell ref="T3:U3"/>
    <mergeCell ref="X3:Y3"/>
    <mergeCell ref="D2:I2"/>
    <mergeCell ref="M2:Q2"/>
    <mergeCell ref="S2:U2"/>
    <mergeCell ref="W2:Y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3"/>
  <sheetViews>
    <sheetView workbookViewId="0">
      <selection activeCell="A4" sqref="A4"/>
    </sheetView>
  </sheetViews>
  <sheetFormatPr defaultRowHeight="14.5" x14ac:dyDescent="0.35"/>
  <cols>
    <col min="1" max="1" width="14.81640625" customWidth="1"/>
    <col min="3" max="3" width="12.453125" customWidth="1"/>
    <col min="4" max="5" width="16.54296875" customWidth="1"/>
    <col min="7" max="7" width="14.54296875" customWidth="1"/>
    <col min="8" max="8" width="15.81640625" customWidth="1"/>
    <col min="9" max="9" width="13.26953125" customWidth="1"/>
  </cols>
  <sheetData>
    <row r="1" spans="1:10" ht="15.5" x14ac:dyDescent="0.35">
      <c r="A1" s="36" t="s">
        <v>37</v>
      </c>
      <c r="B1" s="36"/>
      <c r="C1" s="36"/>
      <c r="D1" s="36"/>
      <c r="E1" s="36"/>
      <c r="F1" s="12"/>
      <c r="G1" s="12"/>
      <c r="H1" s="12"/>
      <c r="I1" s="13"/>
      <c r="J1" s="12"/>
    </row>
    <row r="2" spans="1:10" ht="28.5" customHeight="1" x14ac:dyDescent="0.35">
      <c r="A2" s="11"/>
      <c r="B2" s="11"/>
      <c r="C2" s="11"/>
      <c r="D2" s="34" t="s">
        <v>31</v>
      </c>
      <c r="E2" s="34"/>
      <c r="F2" s="12"/>
      <c r="G2" s="12"/>
      <c r="H2" s="12"/>
      <c r="I2" s="13"/>
      <c r="J2" s="12"/>
    </row>
    <row r="3" spans="1:10" ht="31" x14ac:dyDescent="0.35">
      <c r="A3" s="3"/>
      <c r="B3" s="3" t="s">
        <v>4</v>
      </c>
      <c r="C3" s="5" t="s">
        <v>32</v>
      </c>
      <c r="D3" s="3" t="s">
        <v>33</v>
      </c>
      <c r="E3" s="3" t="s">
        <v>34</v>
      </c>
      <c r="F3" s="3" t="s">
        <v>15</v>
      </c>
      <c r="G3" s="3" t="s">
        <v>18</v>
      </c>
      <c r="H3" s="3" t="s">
        <v>41</v>
      </c>
      <c r="I3" s="3" t="s">
        <v>35</v>
      </c>
    </row>
    <row r="4" spans="1:10" ht="15.5" x14ac:dyDescent="0.35">
      <c r="A4" s="1" t="s">
        <v>21</v>
      </c>
      <c r="B4" s="4">
        <f t="shared" ref="B4:B12" si="0">C4+SUM(F4:I4)</f>
        <v>1.3893702858831014E-2</v>
      </c>
      <c r="C4" s="4">
        <f t="shared" ref="C4:C12" si="1">D4+E4</f>
        <v>6.4401631841938811E-3</v>
      </c>
      <c r="D4" s="19">
        <f>'Delta Table 1'!F5+'Delta Table 1'!I5</f>
        <v>2.3336446362400842E-3</v>
      </c>
      <c r="E4" s="19">
        <f>'Delta Table 1'!Q5+'Delta Table 1'!U5</f>
        <v>4.1065185479537969E-3</v>
      </c>
      <c r="F4" s="4">
        <f>'Delta Table 1'!G5+'Delta Table 1'!N5+'Delta Table 1'!T5+'Delta Table 1'!Y5</f>
        <v>-0.13910956964378041</v>
      </c>
      <c r="G4" s="4">
        <f>'Delta Table 1'!O5</f>
        <v>0.14651288138691254</v>
      </c>
      <c r="H4" s="4">
        <f>'Delta Table 1'!X5</f>
        <v>5.0227931504998047E-5</v>
      </c>
      <c r="I4" s="19">
        <f>'Delta Table 1'!H5</f>
        <v>0</v>
      </c>
    </row>
    <row r="5" spans="1:10" ht="15.5" x14ac:dyDescent="0.35">
      <c r="A5" s="1" t="s">
        <v>22</v>
      </c>
      <c r="B5" s="4">
        <f t="shared" si="0"/>
        <v>-1.252681373384072</v>
      </c>
      <c r="C5" s="4">
        <f t="shared" si="1"/>
        <v>-0.97898313849303964</v>
      </c>
      <c r="D5" s="19">
        <f>'Delta Table 1'!F6+'Delta Table 1'!I6</f>
        <v>-0.88030672141434119</v>
      </c>
      <c r="E5" s="19">
        <f>'Delta Table 1'!Q6+'Delta Table 1'!U6</f>
        <v>-9.8676417078698397E-2</v>
      </c>
      <c r="F5" s="4">
        <f>'Delta Table 1'!G6+'Delta Table 1'!N6+'Delta Table 1'!T6+'Delta Table 1'!Y6</f>
        <v>-0.11685149041879003</v>
      </c>
      <c r="G5" s="4">
        <f>'Delta Table 1'!O6</f>
        <v>4.4395255932290434E-2</v>
      </c>
      <c r="H5" s="4">
        <f>'Delta Table 1'!X6</f>
        <v>-1.2420004045329835E-3</v>
      </c>
      <c r="I5" s="19">
        <f>'Delta Table 1'!H6</f>
        <v>-0.19999999999999996</v>
      </c>
    </row>
    <row r="6" spans="1:10" ht="15.5" x14ac:dyDescent="0.35">
      <c r="A6" s="1" t="s">
        <v>23</v>
      </c>
      <c r="B6" s="4">
        <f t="shared" si="0"/>
        <v>0.23942764014363935</v>
      </c>
      <c r="C6" s="4">
        <f t="shared" si="1"/>
        <v>5.240245117817624E-2</v>
      </c>
      <c r="D6" s="19">
        <f>'Delta Table 1'!F7+'Delta Table 1'!I7</f>
        <v>7.2742829527849023E-2</v>
      </c>
      <c r="E6" s="19">
        <f>'Delta Table 1'!Q7+'Delta Table 1'!U7</f>
        <v>-2.0340378349672783E-2</v>
      </c>
      <c r="F6" s="4">
        <f>'Delta Table 1'!G7+'Delta Table 1'!N7+'Delta Table 1'!T7+'Delta Table 1'!Y7</f>
        <v>-6.707665407712568E-2</v>
      </c>
      <c r="G6" s="4">
        <f>'Delta Table 1'!O7</f>
        <v>0.1542317632741928</v>
      </c>
      <c r="H6" s="4">
        <f>'Delta Table 1'!X7</f>
        <v>-1.2992023160401933E-4</v>
      </c>
      <c r="I6" s="19">
        <f>'Delta Table 1'!H7</f>
        <v>0.1</v>
      </c>
    </row>
    <row r="7" spans="1:10" ht="15.5" x14ac:dyDescent="0.35">
      <c r="A7" s="1" t="s">
        <v>24</v>
      </c>
      <c r="B7" s="4">
        <f t="shared" si="0"/>
        <v>-0.10196778853907111</v>
      </c>
      <c r="C7" s="4">
        <f t="shared" si="1"/>
        <v>-0.16572333618067386</v>
      </c>
      <c r="D7" s="19">
        <f>'Delta Table 1'!F8+'Delta Table 1'!I8</f>
        <v>-0.15707508659051606</v>
      </c>
      <c r="E7" s="19">
        <f>'Delta Table 1'!Q8+'Delta Table 1'!U8</f>
        <v>-8.6482495901577944E-3</v>
      </c>
      <c r="F7" s="4">
        <f>'Delta Table 1'!G8+'Delta Table 1'!N8+'Delta Table 1'!T8+'Delta Table 1'!Y8</f>
        <v>-7.1944425625491165E-2</v>
      </c>
      <c r="G7" s="4">
        <f>'Delta Table 1'!O8</f>
        <v>0.13574050336115712</v>
      </c>
      <c r="H7" s="4">
        <f>'Delta Table 1'!X8</f>
        <v>-4.053009406319863E-5</v>
      </c>
      <c r="I7" s="19">
        <f>'Delta Table 1'!H8</f>
        <v>0</v>
      </c>
    </row>
    <row r="8" spans="1:10" ht="15.5" x14ac:dyDescent="0.35">
      <c r="A8" s="1" t="s">
        <v>25</v>
      </c>
      <c r="B8" s="4">
        <f t="shared" si="0"/>
        <v>-1.6650598791076887E-2</v>
      </c>
      <c r="C8" s="4">
        <f t="shared" si="1"/>
        <v>-0.14348831416086189</v>
      </c>
      <c r="D8" s="19">
        <f>'Delta Table 1'!F9+'Delta Table 1'!I9</f>
        <v>-9.735931069197E-2</v>
      </c>
      <c r="E8" s="19">
        <f>'Delta Table 1'!Q9+'Delta Table 1'!U9</f>
        <v>-4.6129003468891872E-2</v>
      </c>
      <c r="F8" s="4">
        <f>'Delta Table 1'!G9+'Delta Table 1'!N9+'Delta Table 1'!T9+'Delta Table 1'!Y9</f>
        <v>-5.2520129575833997E-2</v>
      </c>
      <c r="G8" s="4">
        <f>'Delta Table 1'!O9</f>
        <v>7.9330507689222007E-2</v>
      </c>
      <c r="H8" s="4">
        <f>'Delta Table 1'!X9</f>
        <v>2.733725639699619E-5</v>
      </c>
      <c r="I8" s="19">
        <f>'Delta Table 1'!H9</f>
        <v>0.1</v>
      </c>
    </row>
    <row r="9" spans="1:10" ht="15.5" x14ac:dyDescent="0.35">
      <c r="A9" s="1" t="s">
        <v>26</v>
      </c>
      <c r="B9" s="4">
        <f t="shared" si="0"/>
        <v>0.10643422624228852</v>
      </c>
      <c r="C9" s="4">
        <f t="shared" si="1"/>
        <v>6.495972705927161E-2</v>
      </c>
      <c r="D9" s="19">
        <f>'Delta Table 1'!F10+'Delta Table 1'!I10</f>
        <v>3.0006483212700052E-3</v>
      </c>
      <c r="E9" s="19">
        <f>'Delta Table 1'!Q10+'Delta Table 1'!U10</f>
        <v>6.1959078738001605E-2</v>
      </c>
      <c r="F9" s="4">
        <f>'Delta Table 1'!G10+'Delta Table 1'!N10+'Delta Table 1'!T10+'Delta Table 1'!Y10</f>
        <v>-3.5873445365954104E-2</v>
      </c>
      <c r="G9" s="4">
        <f>'Delta Table 1'!O10</f>
        <v>7.7207231986392982E-2</v>
      </c>
      <c r="H9" s="4">
        <f>'Delta Table 1'!X10</f>
        <v>1.40712562578027E-4</v>
      </c>
      <c r="I9" s="19">
        <f>'Delta Table 1'!H10</f>
        <v>0</v>
      </c>
    </row>
    <row r="10" spans="1:10" ht="15.5" x14ac:dyDescent="0.35">
      <c r="A10" s="1" t="s">
        <v>27</v>
      </c>
      <c r="B10" s="4">
        <f t="shared" si="0"/>
        <v>3.7403551565588944E-2</v>
      </c>
      <c r="C10" s="4">
        <f t="shared" si="1"/>
        <v>-0.13368030874182529</v>
      </c>
      <c r="D10" s="19">
        <f>'Delta Table 1'!F11+'Delta Table 1'!I11</f>
        <v>2.4234159326953081E-3</v>
      </c>
      <c r="E10" s="19">
        <f>'Delta Table 1'!Q11+'Delta Table 1'!U11</f>
        <v>-0.13610372467452059</v>
      </c>
      <c r="F10" s="4">
        <f>'Delta Table 1'!G11+'Delta Table 1'!N11+'Delta Table 1'!T11+'Delta Table 1'!Y11</f>
        <v>-3.0999796633841198E-2</v>
      </c>
      <c r="G10" s="4">
        <f>'Delta Table 1'!O11</f>
        <v>0.20189108679472442</v>
      </c>
      <c r="H10" s="4">
        <f>'Delta Table 1'!X11</f>
        <v>1.9257014653101256E-4</v>
      </c>
      <c r="I10" s="19">
        <f>'Delta Table 1'!H11</f>
        <v>0</v>
      </c>
    </row>
    <row r="11" spans="1:10" ht="15.5" x14ac:dyDescent="0.35">
      <c r="A11" s="1" t="s">
        <v>28</v>
      </c>
      <c r="B11" s="4">
        <f t="shared" si="0"/>
        <v>4.2927207553395907E-2</v>
      </c>
      <c r="C11" s="4">
        <f t="shared" si="1"/>
        <v>5.4656787181948691E-2</v>
      </c>
      <c r="D11" s="19">
        <f>'Delta Table 1'!F12+'Delta Table 1'!I12</f>
        <v>2.6218612434427274E-3</v>
      </c>
      <c r="E11" s="19">
        <f>'Delta Table 1'!Q12+'Delta Table 1'!U12</f>
        <v>5.2034925938505963E-2</v>
      </c>
      <c r="F11" s="4">
        <f>'Delta Table 1'!G12+'Delta Table 1'!N12+'Delta Table 1'!T12+'Delta Table 1'!Y12</f>
        <v>-8.3921273881072123E-2</v>
      </c>
      <c r="G11" s="4">
        <f>'Delta Table 1'!O12</f>
        <v>7.1986978815476305E-2</v>
      </c>
      <c r="H11" s="4">
        <f>'Delta Table 1'!X12</f>
        <v>2.0471543704303485E-4</v>
      </c>
      <c r="I11" s="19">
        <f>'Delta Table 1'!H12</f>
        <v>0</v>
      </c>
    </row>
    <row r="12" spans="1:10" ht="15.5" x14ac:dyDescent="0.35">
      <c r="A12" s="1" t="s">
        <v>29</v>
      </c>
      <c r="B12" s="4">
        <f t="shared" si="0"/>
        <v>4.9731938588373326E-2</v>
      </c>
      <c r="C12" s="4">
        <f t="shared" si="1"/>
        <v>6.0640827146238946E-2</v>
      </c>
      <c r="D12" s="19">
        <f>'Delta Table 1'!F13+'Delta Table 1'!I13</f>
        <v>5.1778373410809875E-3</v>
      </c>
      <c r="E12" s="19">
        <f>'Delta Table 1'!Q13+'Delta Table 1'!U13</f>
        <v>5.5462989805157958E-2</v>
      </c>
      <c r="F12" s="4">
        <f>'Delta Table 1'!G13+'Delta Table 1'!N13+'Delta Table 1'!T13+'Delta Table 1'!Y13</f>
        <v>-8.145814138546302E-2</v>
      </c>
      <c r="G12" s="4">
        <f>'Delta Table 1'!O13</f>
        <v>7.0321753051040395E-2</v>
      </c>
      <c r="H12" s="4">
        <f>'Delta Table 1'!X13</f>
        <v>2.2749977655700526E-4</v>
      </c>
      <c r="I12" s="19">
        <f>'Delta Table 1'!H13</f>
        <v>0</v>
      </c>
    </row>
    <row r="13" spans="1:10" ht="15.5" x14ac:dyDescent="0.35">
      <c r="A13" s="1"/>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Props1.xml><?xml version="1.0" encoding="utf-8"?>
<ds:datastoreItem xmlns:ds="http://schemas.openxmlformats.org/officeDocument/2006/customXml" ds:itemID="{9A481C8C-025A-4DA5-A7CC-7D415DD35C29}"/>
</file>

<file path=customXml/itemProps2.xml><?xml version="1.0" encoding="utf-8"?>
<ds:datastoreItem xmlns:ds="http://schemas.openxmlformats.org/officeDocument/2006/customXml" ds:itemID="{D2A3A66B-B948-4B7B-8B76-0C858A837CFC}"/>
</file>

<file path=customXml/itemProps3.xml><?xml version="1.0" encoding="utf-8"?>
<ds:datastoreItem xmlns:ds="http://schemas.openxmlformats.org/officeDocument/2006/customXml" ds:itemID="{15606638-9618-4920-82B6-629B5FB8039A}"/>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2026-05-05T21:53:02Z</dcterms:created>
  <dcterms:modified xsi:type="dcterms:W3CDTF">2026-05-05T21:55:31Z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