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rookingsinstitution.sharepoint.com/sites/hutchinscenterteam/Shared Documents/Projects/Fiscal Impact/Fiscal Impact Breakdown/01-22-2026/"/>
    </mc:Choice>
  </mc:AlternateContent>
  <xr:revisionPtr revIDLastSave="322" documentId="14_{2FECCDBA-C45B-445B-9243-1EA77E926AE7}" xr6:coauthVersionLast="47" xr6:coauthVersionMax="47" xr10:uidLastSave="{DB0DCB65-D0E3-466E-A7BE-996D9304F4E6}"/>
  <bookViews>
    <workbookView xWindow="-110" yWindow="-110" windowWidth="19420" windowHeight="11500" firstSheet="1" activeTab="1" xr2:uid="{3EC9A5B1-3779-4A4E-BEF3-C9F0233E4A17}"/>
  </bookViews>
  <sheets>
    <sheet name="FIM Breakdown_old" sheetId="2" state="hidden" r:id="rId1"/>
    <sheet name="README" sheetId="8" r:id="rId2"/>
    <sheet name="Table 1" sheetId="5" r:id="rId3"/>
    <sheet name="Table 2" sheetId="7" r:id="rId4"/>
    <sheet name="Delta Table 1" sheetId="11" r:id="rId5"/>
    <sheet name="Delta Table 2" sheetId="12" r:id="rId6"/>
    <sheet name="effects of obbba" sheetId="6"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P5" i="5"/>
  <c r="K6" i="5"/>
  <c r="K9" i="5"/>
  <c r="K8" i="5"/>
  <c r="K12" i="5"/>
  <c r="K7" i="5"/>
  <c r="K10" i="5"/>
  <c r="K11" i="5"/>
  <c r="K13" i="5"/>
  <c r="K14" i="5"/>
  <c r="P14" i="5"/>
  <c r="P13" i="5"/>
  <c r="P12" i="5"/>
  <c r="P11" i="5"/>
  <c r="P10" i="5"/>
  <c r="P9" i="5"/>
  <c r="P8" i="5"/>
  <c r="P7" i="5"/>
  <c r="P6" i="5"/>
  <c r="I5" i="12" l="1"/>
  <c r="I6" i="12"/>
  <c r="I7" i="12"/>
  <c r="I8" i="12"/>
  <c r="I9" i="12"/>
  <c r="I10" i="12"/>
  <c r="I11" i="12"/>
  <c r="I12" i="12"/>
  <c r="I13" i="12"/>
  <c r="I4" i="12"/>
  <c r="H5" i="12"/>
  <c r="H6" i="12"/>
  <c r="H7" i="12"/>
  <c r="H8" i="12"/>
  <c r="H9" i="12"/>
  <c r="H10" i="12"/>
  <c r="H11" i="12"/>
  <c r="H12" i="12"/>
  <c r="H13" i="12"/>
  <c r="H4" i="12"/>
  <c r="G5" i="12"/>
  <c r="G6" i="12"/>
  <c r="G7" i="12"/>
  <c r="G8" i="12"/>
  <c r="G9" i="12"/>
  <c r="G10" i="12"/>
  <c r="G11" i="12"/>
  <c r="G12" i="12"/>
  <c r="G13" i="12"/>
  <c r="G4" i="12"/>
  <c r="F5" i="12"/>
  <c r="F6" i="12"/>
  <c r="F7" i="12"/>
  <c r="F8" i="12"/>
  <c r="F9" i="12"/>
  <c r="F10" i="12"/>
  <c r="F11" i="12"/>
  <c r="F12" i="12"/>
  <c r="F13" i="12"/>
  <c r="F4" i="12"/>
  <c r="F13" i="7"/>
  <c r="G13" i="7"/>
  <c r="H13" i="7"/>
  <c r="I13" i="7"/>
  <c r="I6" i="5"/>
  <c r="D5" i="12" s="1"/>
  <c r="X6" i="5" l="1"/>
  <c r="X7" i="5"/>
  <c r="X8" i="5"/>
  <c r="X9" i="5"/>
  <c r="X10" i="5"/>
  <c r="X11" i="5"/>
  <c r="X12" i="5"/>
  <c r="X13" i="5"/>
  <c r="X14" i="5"/>
  <c r="T6" i="5"/>
  <c r="T7" i="5"/>
  <c r="T8" i="5"/>
  <c r="T9" i="5"/>
  <c r="T10" i="5"/>
  <c r="T11" i="5"/>
  <c r="T12" i="5"/>
  <c r="T13" i="5"/>
  <c r="T14" i="5"/>
  <c r="E12" i="12"/>
  <c r="E13" i="12"/>
  <c r="I7" i="5"/>
  <c r="D6" i="12" s="1"/>
  <c r="I8" i="5"/>
  <c r="D7" i="12" s="1"/>
  <c r="I9" i="5"/>
  <c r="D8" i="12" s="1"/>
  <c r="I10" i="5"/>
  <c r="D9" i="12" s="1"/>
  <c r="I11" i="5"/>
  <c r="D10" i="12" s="1"/>
  <c r="I12" i="5"/>
  <c r="D11" i="12" s="1"/>
  <c r="I13" i="5"/>
  <c r="D12" i="12" s="1"/>
  <c r="I14" i="5"/>
  <c r="D7" i="5"/>
  <c r="D12" i="5"/>
  <c r="D13" i="5"/>
  <c r="D14" i="5"/>
  <c r="D6" i="5"/>
  <c r="D8" i="5"/>
  <c r="D9" i="5"/>
  <c r="D10" i="5"/>
  <c r="D11" i="5"/>
  <c r="C12" i="12" l="1"/>
  <c r="B12" i="12" s="1"/>
  <c r="B11" i="5"/>
  <c r="B8" i="5"/>
  <c r="D13" i="7"/>
  <c r="D13" i="12"/>
  <c r="C13" i="12" s="1"/>
  <c r="B13" i="12" s="1"/>
  <c r="B10" i="5"/>
  <c r="B9" i="5"/>
  <c r="B14" i="5"/>
  <c r="B12" i="5"/>
  <c r="B6" i="5"/>
  <c r="B13" i="5"/>
  <c r="B7" i="5"/>
  <c r="E11" i="12"/>
  <c r="C11" i="12" s="1"/>
  <c r="B11" i="12" s="1"/>
  <c r="E10" i="12"/>
  <c r="C10" i="12" s="1"/>
  <c r="B10" i="12" s="1"/>
  <c r="E9" i="12"/>
  <c r="C9" i="12" s="1"/>
  <c r="B9" i="12" s="1"/>
  <c r="E5" i="12"/>
  <c r="C5" i="12" s="1"/>
  <c r="B5" i="12" s="1"/>
  <c r="E8" i="12"/>
  <c r="C8" i="12" s="1"/>
  <c r="B8" i="12" s="1"/>
  <c r="E7" i="12"/>
  <c r="C7" i="12" s="1"/>
  <c r="B7" i="12" s="1"/>
  <c r="E6" i="12"/>
  <c r="C6" i="12" s="1"/>
  <c r="B6" i="12" s="1"/>
  <c r="E13" i="7"/>
  <c r="T5" i="5"/>
  <c r="D5" i="5"/>
  <c r="I12" i="7"/>
  <c r="H12" i="7"/>
  <c r="I11" i="7"/>
  <c r="H11" i="7"/>
  <c r="I10" i="7"/>
  <c r="H10" i="7"/>
  <c r="I9" i="7"/>
  <c r="H9" i="7"/>
  <c r="I8" i="7"/>
  <c r="H8" i="7"/>
  <c r="I7" i="7"/>
  <c r="H7" i="7"/>
  <c r="I6" i="7"/>
  <c r="H6" i="7"/>
  <c r="I5" i="7"/>
  <c r="H5" i="7"/>
  <c r="I4" i="7"/>
  <c r="H4" i="7"/>
  <c r="C13" i="7" l="1"/>
  <c r="B13" i="7" s="1"/>
  <c r="B5" i="5"/>
  <c r="D12" i="7"/>
  <c r="D6" i="7"/>
  <c r="D7" i="7"/>
  <c r="D5" i="7"/>
  <c r="D11" i="7"/>
  <c r="I5" i="5"/>
  <c r="F12" i="7"/>
  <c r="F10" i="7"/>
  <c r="F11" i="7"/>
  <c r="F9" i="7"/>
  <c r="F8" i="7"/>
  <c r="F7" i="7"/>
  <c r="F6" i="7"/>
  <c r="F5" i="7"/>
  <c r="F4" i="7"/>
  <c r="G5" i="7"/>
  <c r="G6" i="7"/>
  <c r="G7" i="7"/>
  <c r="G8" i="7"/>
  <c r="G9" i="7"/>
  <c r="G10" i="7"/>
  <c r="G11" i="7"/>
  <c r="G12" i="7"/>
  <c r="G4" i="7"/>
  <c r="D4" i="7" l="1"/>
  <c r="D4" i="12"/>
  <c r="D8" i="7"/>
  <c r="D10" i="7"/>
  <c r="D9" i="7"/>
  <c r="E4" i="12"/>
  <c r="C4" i="12" l="1"/>
  <c r="B4" i="12" s="1"/>
  <c r="F4" i="6"/>
  <c r="B4" i="6" s="1"/>
  <c r="J4" i="6"/>
  <c r="N4" i="6"/>
  <c r="R4" i="6"/>
  <c r="V4" i="6"/>
  <c r="Z4" i="6"/>
  <c r="AD4" i="6"/>
  <c r="F5" i="6"/>
  <c r="J5" i="6"/>
  <c r="B5" i="6" s="1"/>
  <c r="N5" i="6"/>
  <c r="R5" i="6"/>
  <c r="V5" i="6"/>
  <c r="Z5" i="6"/>
  <c r="AD5" i="6"/>
  <c r="F6" i="6"/>
  <c r="B6" i="6" s="1"/>
  <c r="J6" i="6"/>
  <c r="N6" i="6"/>
  <c r="R6" i="6"/>
  <c r="V6" i="6"/>
  <c r="Z6" i="6"/>
  <c r="AD6" i="6"/>
  <c r="F7" i="6"/>
  <c r="B7" i="6" s="1"/>
  <c r="J7" i="6"/>
  <c r="N7" i="6"/>
  <c r="R7" i="6"/>
  <c r="V7" i="6"/>
  <c r="Z7" i="6"/>
  <c r="AD7" i="6"/>
  <c r="F8" i="6"/>
  <c r="B8" i="6" s="1"/>
  <c r="J8" i="6"/>
  <c r="N8" i="6"/>
  <c r="R8" i="6"/>
  <c r="V8" i="6"/>
  <c r="Z8" i="6"/>
  <c r="AD8" i="6"/>
  <c r="F9" i="6"/>
  <c r="B9" i="6" s="1"/>
  <c r="J9" i="6"/>
  <c r="N9" i="6"/>
  <c r="R9" i="6"/>
  <c r="V9" i="6"/>
  <c r="Z9" i="6"/>
  <c r="AD9" i="6"/>
  <c r="F10" i="6"/>
  <c r="B10" i="6" s="1"/>
  <c r="J10" i="6"/>
  <c r="N10" i="6"/>
  <c r="R10" i="6"/>
  <c r="V10" i="6"/>
  <c r="Z10" i="6"/>
  <c r="AD10" i="6"/>
  <c r="F11" i="6"/>
  <c r="J11" i="6"/>
  <c r="B11" i="6" s="1"/>
  <c r="N11" i="6"/>
  <c r="R11" i="6"/>
  <c r="V11" i="6"/>
  <c r="Z11" i="6"/>
  <c r="AD11" i="6"/>
  <c r="F12" i="6"/>
  <c r="J12" i="6"/>
  <c r="B12" i="6" s="1"/>
  <c r="N12" i="6"/>
  <c r="R12" i="6"/>
  <c r="V12" i="6"/>
  <c r="Z12" i="6"/>
  <c r="AD12" i="6"/>
  <c r="F13" i="6"/>
  <c r="B13" i="6" s="1"/>
  <c r="J13" i="6"/>
  <c r="N13" i="6"/>
  <c r="R13" i="6"/>
  <c r="V13" i="6"/>
  <c r="Z13" i="6"/>
  <c r="AD13" i="6"/>
  <c r="F14" i="6"/>
  <c r="B14" i="6" s="1"/>
  <c r="J14" i="6"/>
  <c r="N14" i="6"/>
  <c r="R14" i="6"/>
  <c r="V14" i="6"/>
  <c r="Z14" i="6"/>
  <c r="AD14" i="6"/>
  <c r="F15" i="6"/>
  <c r="B15" i="6" s="1"/>
  <c r="J15" i="6"/>
  <c r="N15" i="6"/>
  <c r="R15" i="6"/>
  <c r="V15" i="6"/>
  <c r="Z15" i="6"/>
  <c r="AD15" i="6"/>
  <c r="F16" i="6"/>
  <c r="B16" i="6" s="1"/>
  <c r="J16" i="6"/>
  <c r="N16" i="6"/>
  <c r="R16" i="6"/>
  <c r="V16" i="6"/>
  <c r="Z16" i="6"/>
  <c r="AD16" i="6"/>
  <c r="F17" i="6"/>
  <c r="B17" i="6" s="1"/>
  <c r="J17" i="6"/>
  <c r="N17" i="6"/>
  <c r="R17" i="6"/>
  <c r="V17" i="6"/>
  <c r="Z17" i="6"/>
  <c r="AD17" i="6"/>
  <c r="F18" i="6"/>
  <c r="J18" i="6"/>
  <c r="B18" i="6" s="1"/>
  <c r="N18" i="6"/>
  <c r="R18" i="6"/>
  <c r="V18" i="6"/>
  <c r="Z18" i="6"/>
  <c r="AD18" i="6"/>
  <c r="F19" i="6"/>
  <c r="J19" i="6"/>
  <c r="B19" i="6" s="1"/>
  <c r="N19" i="6"/>
  <c r="R19" i="6"/>
  <c r="V19" i="6"/>
  <c r="Z19" i="6"/>
  <c r="AD19" i="6"/>
  <c r="F20" i="6"/>
  <c r="B20" i="6" s="1"/>
  <c r="J20" i="6"/>
  <c r="N20" i="6"/>
  <c r="R20" i="6"/>
  <c r="V20" i="6"/>
  <c r="Z20" i="6"/>
  <c r="AD20" i="6"/>
  <c r="E4" i="7" l="1"/>
  <c r="C4" i="7" s="1"/>
  <c r="B4" i="7" s="1"/>
  <c r="X5" i="5"/>
  <c r="O6" i="2"/>
  <c r="E5" i="7" l="1"/>
  <c r="C5" i="7" s="1"/>
  <c r="B5" i="7" s="1"/>
  <c r="E10" i="7"/>
  <c r="C10" i="7" s="1"/>
  <c r="B10" i="7" s="1"/>
  <c r="E9" i="7"/>
  <c r="C9" i="7" s="1"/>
  <c r="B9" i="7" s="1"/>
  <c r="E8" i="7"/>
  <c r="C8" i="7" s="1"/>
  <c r="B8" i="7" s="1"/>
  <c r="E7" i="7"/>
  <c r="C7" i="7" s="1"/>
  <c r="B7" i="7" s="1"/>
  <c r="E6" i="7"/>
  <c r="C6" i="7" s="1"/>
  <c r="B6" i="7" s="1"/>
  <c r="E12" i="7"/>
  <c r="C12" i="7" s="1"/>
  <c r="B12" i="7" s="1"/>
  <c r="E11" i="7"/>
  <c r="C11" i="7" s="1"/>
  <c r="B11" i="7" s="1"/>
  <c r="F19" i="2"/>
  <c r="F20" i="2"/>
  <c r="F21" i="2"/>
  <c r="F22" i="2"/>
  <c r="F23" i="2"/>
  <c r="F24" i="2"/>
  <c r="F25" i="2"/>
  <c r="F26" i="2"/>
  <c r="F18" i="2"/>
  <c r="E18" i="2" l="1"/>
  <c r="D18" i="2"/>
  <c r="W5" i="2"/>
  <c r="J5" i="2" s="1"/>
  <c r="E19" i="2"/>
  <c r="E20" i="2"/>
  <c r="E21" i="2"/>
  <c r="E22" i="2"/>
  <c r="E23" i="2"/>
  <c r="E24" i="2"/>
  <c r="E25" i="2"/>
  <c r="E26" i="2"/>
  <c r="S6" i="2"/>
  <c r="S7" i="2"/>
  <c r="S8" i="2"/>
  <c r="S9" i="2"/>
  <c r="S10" i="2"/>
  <c r="S11" i="2"/>
  <c r="S12" i="2"/>
  <c r="S13" i="2"/>
  <c r="S5" i="2"/>
  <c r="W6" i="2"/>
  <c r="J6" i="2" s="1"/>
  <c r="W7" i="2"/>
  <c r="J7" i="2" s="1"/>
  <c r="W8" i="2"/>
  <c r="J8" i="2" s="1"/>
  <c r="W9" i="2"/>
  <c r="J9" i="2" s="1"/>
  <c r="W10" i="2"/>
  <c r="J10" i="2" s="1"/>
  <c r="W11" i="2"/>
  <c r="J11" i="2" s="1"/>
  <c r="W12" i="2"/>
  <c r="J12" i="2" s="1"/>
  <c r="W13" i="2"/>
  <c r="J13" i="2" s="1"/>
  <c r="O7" i="2"/>
  <c r="O8" i="2"/>
  <c r="O9" i="2"/>
  <c r="O10" i="2"/>
  <c r="O11" i="2"/>
  <c r="O12" i="2"/>
  <c r="O13" i="2"/>
  <c r="O5" i="2"/>
  <c r="D26" i="2" l="1"/>
  <c r="D25" i="2"/>
  <c r="D24" i="2"/>
  <c r="D23" i="2"/>
  <c r="D22" i="2"/>
  <c r="D21" i="2"/>
  <c r="D20" i="2"/>
  <c r="D19" i="2"/>
  <c r="H13" i="2"/>
  <c r="D13" i="2"/>
  <c r="B13" i="2" s="1"/>
  <c r="B26" i="2" s="1"/>
  <c r="H12" i="2"/>
  <c r="D12" i="2"/>
  <c r="B12" i="2" s="1"/>
  <c r="B25" i="2" s="1"/>
  <c r="C25" i="2" s="1"/>
  <c r="H11" i="2"/>
  <c r="D11" i="2"/>
  <c r="B11" i="2" s="1"/>
  <c r="B24" i="2" s="1"/>
  <c r="H10" i="2"/>
  <c r="D10" i="2"/>
  <c r="B10" i="2" s="1"/>
  <c r="B23" i="2" s="1"/>
  <c r="H9" i="2"/>
  <c r="D9" i="2"/>
  <c r="B9" i="2" s="1"/>
  <c r="B22" i="2" s="1"/>
  <c r="H8" i="2"/>
  <c r="D8" i="2"/>
  <c r="B8" i="2" s="1"/>
  <c r="B21" i="2" s="1"/>
  <c r="C21" i="2" s="1"/>
  <c r="H7" i="2"/>
  <c r="D7" i="2"/>
  <c r="B7" i="2" s="1"/>
  <c r="B20" i="2" s="1"/>
  <c r="C20" i="2" s="1"/>
  <c r="H6" i="2"/>
  <c r="D6" i="2"/>
  <c r="B6" i="2" s="1"/>
  <c r="B19" i="2" s="1"/>
  <c r="C19" i="2" s="1"/>
  <c r="H5" i="2"/>
  <c r="D5" i="2"/>
  <c r="B5" i="2" s="1"/>
  <c r="B18" i="2" s="1"/>
  <c r="C18" i="2" s="1"/>
  <c r="C22" i="2" l="1"/>
  <c r="C26" i="2"/>
  <c r="C23"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tc={BCD4895A-DF1C-4923-BC63-6042C4578435}</author>
    <author>tc={B1AFDBA1-BB14-46EE-82A5-D948ACC75413}</author>
  </authors>
  <commentList>
    <comment ref="AA4" authorId="0" shapeId="0" xr:uid="{BCD4895A-DF1C-4923-BC63-6042C457843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 ref="L5" authorId="1" shapeId="0" xr:uid="{B1AFDBA1-BB14-46EE-82A5-D948ACC75413}">
      <text>
        <t>[Threaded comment]
Your version of Excel allows you to read this threaded comment; however, any edits to it will get removed if the file is opened in a newer version of Excel. Learn more: https://go.microsoft.com/fwlink/?linkid=870924
Comment:
    Totals pasted include supply side IRA; neutral without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tc={0EB4E84F-3196-4E26-9835-AB6F121A42E0}</author>
  </authors>
  <commentList>
    <comment ref="AB4" authorId="0" shapeId="0" xr:uid="{0EB4E84F-3196-4E26-9835-AB6F121A42E0}">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tc={1A26888B-9E6B-4E44-983D-561A7582F2F5}</author>
  </authors>
  <commentList>
    <comment ref="AB4" authorId="0" shapeId="0" xr:uid="{1A26888B-9E6B-4E44-983D-561A7582F2F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sharedStrings.xml><?xml version="1.0" encoding="utf-8"?>
<sst xmlns="http://schemas.openxmlformats.org/spreadsheetml/2006/main" count="239" uniqueCount="85">
  <si>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</si>
  <si>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</si>
  <si>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</si>
  <si>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</si>
  <si>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</si>
  <si>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</si>
  <si>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</si>
  <si>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</si>
  <si>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</si>
  <si>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</si>
  <si>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</si>
  <si>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</si>
  <si>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</si>
  <si>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</si>
  <si>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</si>
  <si>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</si>
  <si>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</si>
  <si>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</si>
  <si>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</si>
  <si>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</si>
  <si>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</si>
  <si>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</si>
  <si>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</si>
  <si>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</si>
  <si>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</si>
  <si>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</si>
  <si>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</si>
  <si>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</si>
  <si>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</si>
  <si>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</si>
  <si>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</si>
  <si>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</si>
  <si>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</si>
  <si>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</si>
  <si>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</si>
  <si>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</si>
  <si>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</si>
  <si>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</si>
  <si>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</si>
  <si>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</si>
  <si>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</si>
  <si>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</si>
  <si>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</si>
  <si>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</si>
  <si>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IRA, CHIPS, Student Loans</t>
  </si>
  <si>
    <t>Gov shutdown</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</si>
  <si>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</si>
  <si>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</si>
  <si>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</si>
  <si>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</si>
  <si>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</si>
  <si>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</si>
  <si>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</si>
  <si>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</si>
  <si>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</si>
  <si>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federal_non_corporate_taxes</t>
  </si>
  <si>
    <t>federal_corporate_taxes</t>
  </si>
  <si>
    <t>federal_health_outlays</t>
  </si>
  <si>
    <t>state_health_outlays</t>
  </si>
  <si>
    <t>federal_student_loans</t>
  </si>
  <si>
    <t>federal_purchases</t>
  </si>
  <si>
    <t>federal_social_benefits</t>
  </si>
  <si>
    <t>Federal Noncorporate Taxes</t>
  </si>
  <si>
    <t>Federal Corporate Taxes</t>
  </si>
  <si>
    <t>Medicaid</t>
  </si>
  <si>
    <t>Federal Purchases</t>
  </si>
  <si>
    <t>Social Benefits</t>
  </si>
  <si>
    <t>date</t>
  </si>
  <si>
    <t xml:space="preserve">Total Effect </t>
  </si>
  <si>
    <t>With OBBBA</t>
  </si>
  <si>
    <t>Without OBBBA</t>
  </si>
  <si>
    <t>Effect</t>
  </si>
  <si>
    <t>2023 Q2</t>
  </si>
  <si>
    <t>2023 Q3</t>
  </si>
  <si>
    <t>2023 Q4</t>
  </si>
  <si>
    <t>2024 Q1</t>
  </si>
  <si>
    <t>2024 Q2</t>
  </si>
  <si>
    <t>2024 Q3</t>
  </si>
  <si>
    <t>2024 Q4</t>
  </si>
  <si>
    <t>2025 Q1</t>
  </si>
  <si>
    <t>2027 Q3</t>
  </si>
  <si>
    <t>Delta Table 1 shows the changes to Table 1 from the last time the FIM was officially updated, January 22, 2026.</t>
  </si>
  <si>
    <t>Delta Table 2 shows the changes to Table 2 from the last time the FIM was officially updated, January 22, 2026.</t>
  </si>
  <si>
    <t>Delta Table 1: Changes to Table 1 from Last FIM</t>
  </si>
  <si>
    <t>Delta Table 2: Changes to Table 2 from Last FIM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</si>
</sst>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amily val="2"/>
    </font>
    <font>
      <sz val="6"/>
      <color rgb="FFF8F8F2"/>
      <name val="Segoe UI"/>
      <family val="2"/>
    </font>
    <font>
      <sz val="11"/>
      <name val="Calibri"/>
      <family val="2"/>
      <scheme val="minor"/>
    </font>
    <font>
      <b/>
      <sz val="6"/>
      <color rgb="FFFFFFFF"/>
      <name val="Segoe UI"/>
      <family val="2"/>
    </font>
    <font>
      <sz val="6"/>
      <color rgb="FF000000"/>
      <name val="Segoe UI"/>
      <family val="2"/>
    </font>
    <font>
      <sz val="6"/>
      <color rgb="FFFFFFFF"/>
      <name val="Segoe UI"/>
      <family val="2"/>
    </font>
    <font>
      <sz val="11"/>
      <color rgb="FF000000"/>
      <name val="Calibri"/>
      <family val="2"/>
      <scheme val="minor"/>
    </font>
    <font>
      <sz val="9"/>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68">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xf>
    <xf numFmtId="2" fontId="2" fillId="0" borderId="1" xfId="0" applyNumberFormat="1" applyFont="1" applyBorder="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2" fontId="2" fillId="0" borderId="0" xfId="0" applyNumberFormat="1" applyFont="1" applyAlignment="1">
      <alignment horizontal="center"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vertical="center"/>
    </xf>
    <xf numFmtId="0" fontId="0" fillId="3" borderId="0" xfId="0" applyFill="1" applyAlignment="1">
      <alignment horizontal="center" wrapText="1"/>
    </xf>
    <xf numFmtId="2" fontId="0" fillId="0" borderId="0" xfId="0" applyNumberFormat="1" applyAlignment="1">
      <alignment horizontal="center"/>
    </xf>
    <xf numFmtId="0" fontId="6" fillId="0" borderId="0" xfId="0" applyFont="1" applyAlignment="1">
      <alignment horizontal="right" vertical="center"/>
    </xf>
    <xf numFmtId="2" fontId="7" fillId="0" borderId="0" xfId="0" applyNumberFormat="1" applyFont="1" applyAlignment="1">
      <alignment horizontal="center" vertical="center"/>
    </xf>
    <xf numFmtId="2" fontId="0" fillId="0" borderId="0" xfId="0" applyNumberFormat="1" applyAlignment="1">
      <alignment horizontal="center" wrapText="1"/>
    </xf>
    <xf numFmtId="2" fontId="8"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3" fillId="0" borderId="0" xfId="0" applyNumberFormat="1" applyFont="1" applyAlignment="1">
      <alignment horizontal="center" vertical="center"/>
    </xf>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xf>
    <xf numFmtId="0" fontId="1" fillId="0" borderId="0" xfId="0" applyFont="1" applyAlignment="1">
      <alignment horizontal="center"/>
    </xf>
    <xf numFmtId="0" fontId="3" fillId="2" borderId="0" xfId="0" quotePrefix="1"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2" fontId="8" fillId="0" borderId="0" xfId="0" applyNumberFormat="1" applyFont="1"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center"/>
    </xf>
    <xf numFmtId="0" fontId="0" fillId="0" borderId="0" xfId="0" applyBorder="1"/>
    <xf numFmtId="0" fontId="2" fillId="0" borderId="0" xfId="0" applyFont="1" applyBorder="1"/>
    <xf numFmtId="2" fontId="2" fillId="0" borderId="0" xfId="0" applyNumberFormat="1" applyFont="1" applyBorder="1"/>
    <xf numFmtId="2" fontId="4" fillId="0" borderId="0"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hase Parry" id="{275ABD8E-40B8-48F0-901A-B8923588D67B}" userId="S::CParry@brookings.edu::92d4af01-e2d2-4515-b156-ab4d4ddb52f9" providerId="AD"/>
  <person displayName="Sarah Ahmad" id="{AA6BAE1F-D1C2-4EC8-B691-186429C83211}" userId="S::SAhmad@brookings.edu::a57a138b-f8b3-487b-af77-be2c9712b9a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4" dT="2025-10-08T19:37:59.41" personId="{AA6BAE1F-D1C2-4EC8-B691-186429C83211}" id="{BCD4895A-DF1C-4923-BC63-6042C4578435}">
    <text>Supply side effects from investment incentives</text>
  </threadedComment>
  <threadedComment ref="L5" dT="2025-11-03T22:31:56.52" personId="{275ABD8E-40B8-48F0-901A-B8923588D67B}" id="{B1AFDBA1-BB14-46EE-82A5-D948ACC75413}">
    <text>Totals pasted include supply side IRA; neutral without</text>
  </threadedComment>
</ThreadedComments>
</file>

<file path=xl/threadedComments/threadedComment2.xml><?xml version="1.0" encoding="utf-8"?>
<ThreadedComments xmlns="http://schemas.microsoft.com/office/spreadsheetml/2018/threadedcomments" xmlns:x="http://schemas.openxmlformats.org/spreadsheetml/2006/main">
  <threadedComment ref="AB4" dT="2025-10-08T19:37:59.41" personId="{AA6BAE1F-D1C2-4EC8-B691-186429C83211}" id="{0EB4E84F-3196-4E26-9835-AB6F121A42E0}">
    <text>Supply side effects from investment incentives</text>
  </threadedComment>
</ThreadedComments>
</file>

<file path=xl/threadedComments/threadedComment3.xml><?xml version="1.0" encoding="utf-8"?>
<ThreadedComments xmlns="http://schemas.microsoft.com/office/spreadsheetml/2018/threadedcomments" xmlns:x="http://schemas.openxmlformats.org/spreadsheetml/2006/main">
  <threadedComment ref="AB4" dT="2025-10-08T19:37:59.41" personId="{AA6BAE1F-D1C2-4EC8-B691-186429C83211}" id="{1A26888B-9E6B-4E44-983D-561A7582F2F5}">
    <text>Supply side effects from investment incentives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60E-9266-47FF-B696-AA8EE43A1BF8}">
  <dimension ref="A1:AA28"/>
  <sheetViews>
    <sheetView zoomScale="85" zoomScaleNormal="85" workbookViewId="0">
      <pane xSplit="1" ySplit="4" topLeftCell="B5" activePane="bottomRight" state="frozen"/>
      <selection pane="topRight" activeCell="B1" sqref="B1"/>
      <selection pane="bottomLeft" activeCell="A5" sqref="A5"/>
      <selection pane="bottomRight" activeCell="M9" sqref="M9"/>
    </sheetView>
  </sheetViews>
  <sheetFormatPr defaultRowHeight="14.5" x14ac:dyDescent="0.35"/>
  <cols>
    <col min="1" max="1" width="15.81640625" customWidth="1"/>
    <col min="3" max="3" width="10.54296875" customWidth="1"/>
    <col min="4" max="4" width="10.453125" customWidth="1"/>
    <col min="5" max="6" width="11.81640625" customWidth="1"/>
    <col min="7" max="7" width="13" customWidth="1"/>
    <col min="8" max="8" width="12.7265625" customWidth="1"/>
    <col min="9" max="9" width="7.7265625" customWidth="1"/>
    <col min="10" max="10" width="31.1796875" customWidth="1"/>
    <col min="11" max="11" width="7.7265625" customWidth="1"/>
    <col min="12" max="12" width="10.26953125" customWidth="1"/>
    <col min="13" max="15" width="12.81640625" customWidth="1"/>
    <col min="16" max="16" width="9.1796875" customWidth="1"/>
    <col min="17" max="17" width="15.1796875" customWidth="1"/>
    <col min="18" max="18" width="14.81640625" customWidth="1"/>
    <col min="19" max="19" width="13.81640625" customWidth="1"/>
    <col min="21" max="21" width="22.26953125" customWidth="1"/>
    <col min="22" max="22" width="9.7265625" customWidth="1"/>
    <col min="23" max="23" width="13.1796875" customWidth="1"/>
    <col min="24" max="24" width="12.453125" customWidth="1"/>
    <col min="25" max="25" width="10.1796875" customWidth="1"/>
    <col min="26" max="26" width="14.453125" customWidth="1"/>
    <col min="27" max="27" width="11.7265625" customWidth="1"/>
  </cols>
  <sheetData>
    <row r="1" spans="1:27" ht="38.25" customHeight="1" x14ac:dyDescent="0.35">
      <c r="A1" s="17" t="s">
        <v>0</v>
      </c>
      <c r="B1" s="17"/>
      <c r="C1" s="17"/>
      <c r="D1" s="18"/>
      <c r="E1" s="18"/>
      <c r="F1" s="3"/>
      <c r="G1" s="3"/>
      <c r="H1" s="3"/>
      <c r="I1" s="3"/>
      <c r="J1" s="3"/>
      <c r="K1" s="3"/>
      <c r="L1" s="3"/>
      <c r="M1" s="3"/>
      <c r="N1" s="3"/>
      <c r="O1" s="3"/>
      <c r="P1" s="3"/>
      <c r="Q1" s="3"/>
      <c r="R1" s="3"/>
      <c r="S1" s="3"/>
    </row>
    <row r="2" spans="1:27" ht="49.5" customHeight="1" x14ac:dyDescent="0.35">
      <c r="A2" s="3"/>
      <c r="B2" s="23" t="s">
        <v>1</v>
      </c>
      <c r="C2" s="3"/>
      <c r="D2" s="48" t="s">
        <v>2</v>
      </c>
      <c r="E2" s="48"/>
      <c r="F2" s="48"/>
      <c r="G2" s="48"/>
      <c r="H2" s="48"/>
      <c r="I2" s="3"/>
      <c r="J2" s="23" t="s">
        <v>3</v>
      </c>
      <c r="K2" s="3"/>
      <c r="L2" s="48" t="s">
        <v>4</v>
      </c>
      <c r="M2" s="48"/>
      <c r="N2" s="48"/>
      <c r="O2" s="48"/>
      <c r="P2" s="9"/>
      <c r="Q2" s="48" t="s">
        <v>5</v>
      </c>
      <c r="R2" s="48"/>
      <c r="S2" s="48"/>
      <c r="U2" s="24" t="s">
        <v>6</v>
      </c>
      <c r="V2" s="9"/>
      <c r="W2" s="49" t="s">
        <v>7</v>
      </c>
      <c r="X2" s="49"/>
      <c r="Y2" s="49"/>
      <c r="Z2" s="49"/>
      <c r="AA2" s="49"/>
    </row>
    <row r="3" spans="1:27" ht="31.5" customHeight="1" x14ac:dyDescent="0.35">
      <c r="A3" s="3"/>
      <c r="B3" s="3"/>
      <c r="C3" s="3"/>
      <c r="D3" s="8" t="s">
        <v>8</v>
      </c>
      <c r="E3" s="3"/>
      <c r="F3" s="3"/>
      <c r="G3" s="50" t="s">
        <v>9</v>
      </c>
      <c r="H3" s="50"/>
      <c r="I3" s="3"/>
      <c r="J3" s="3"/>
      <c r="K3" s="3"/>
      <c r="L3" s="4" t="s">
        <v>10</v>
      </c>
      <c r="M3" s="47" t="s">
        <v>11</v>
      </c>
      <c r="N3" s="47"/>
      <c r="O3" s="47"/>
      <c r="P3" s="11"/>
      <c r="Q3" s="4" t="s">
        <v>12</v>
      </c>
      <c r="R3" s="47" t="s">
        <v>13</v>
      </c>
      <c r="S3" s="47"/>
      <c r="U3" s="4" t="s">
        <v>14</v>
      </c>
      <c r="W3" s="4" t="s">
        <v>15</v>
      </c>
      <c r="X3" s="47" t="s">
        <v>16</v>
      </c>
      <c r="Y3" s="47"/>
      <c r="Z3" s="47"/>
      <c r="AA3" s="47"/>
    </row>
    <row r="4" spans="1:27" s="2" customFormat="1" ht="46.5" x14ac:dyDescent="0.35">
      <c r="A4" s="5"/>
      <c r="B4" s="5"/>
      <c r="C4" s="5"/>
      <c r="E4" s="15" t="s">
        <v>17</v>
      </c>
      <c r="F4" s="5" t="s">
        <v>18</v>
      </c>
      <c r="G4" s="5" t="s">
        <v>19</v>
      </c>
      <c r="H4" s="5" t="s">
        <v>20</v>
      </c>
      <c r="I4" s="5"/>
      <c r="J4" s="5"/>
      <c r="K4" s="5"/>
      <c r="L4" s="8"/>
      <c r="M4" s="5" t="s">
        <v>21</v>
      </c>
      <c r="N4" s="5" t="s">
        <v>22</v>
      </c>
      <c r="O4" s="5" t="s">
        <v>23</v>
      </c>
      <c r="R4" s="5" t="s">
        <v>24</v>
      </c>
      <c r="S4" s="5" t="s">
        <v>25</v>
      </c>
      <c r="U4" s="2" t="s">
        <v>26</v>
      </c>
      <c r="X4" s="2" t="s">
        <v>27</v>
      </c>
      <c r="Y4" s="2" t="s">
        <v>28</v>
      </c>
      <c r="Z4" s="2" t="s">
        <v>29</v>
      </c>
      <c r="AA4" s="5" t="s">
        <v>30</v>
      </c>
    </row>
    <row r="5" spans="1:27" ht="15.5" x14ac:dyDescent="0.35">
      <c r="A5" s="3" t="s">
        <v>31</v>
      </c>
      <c r="B5" s="10">
        <f t="shared" ref="B5:B13" si="0">D5+L5+Q5+U5+W5</f>
        <v>-0.59669311832349403</v>
      </c>
      <c r="C5" s="6"/>
      <c r="D5" s="16">
        <f t="shared" ref="D5:D13" si="1">E5+F5</f>
        <v>-0.40608411849950998</v>
      </c>
      <c r="E5" s="12">
        <v>-0.94596316734547603</v>
      </c>
      <c r="F5" s="12">
        <v>0.53987904884596605</v>
      </c>
      <c r="G5" s="12">
        <v>0</v>
      </c>
      <c r="H5" s="13">
        <f t="shared" ref="H5:H13" si="2">E5-G5</f>
        <v>-0.94596316734547603</v>
      </c>
      <c r="I5" s="3"/>
      <c r="J5" s="16">
        <f>L5+Q5+U5+W5</f>
        <v>-0.19060899982398397</v>
      </c>
      <c r="K5" s="3"/>
      <c r="L5" s="16">
        <v>-0.33591118113824903</v>
      </c>
      <c r="M5" s="6">
        <v>0</v>
      </c>
      <c r="N5" s="6">
        <v>0</v>
      </c>
      <c r="O5" s="13">
        <f>L5-M5-N5</f>
        <v>-0.33591118113824903</v>
      </c>
      <c r="Q5" s="16">
        <v>0.28187120130205634</v>
      </c>
      <c r="R5" s="6">
        <v>0</v>
      </c>
      <c r="S5" s="13">
        <f>Q5-R5</f>
        <v>0.28187120130205634</v>
      </c>
      <c r="T5" s="1"/>
      <c r="U5" s="22">
        <v>-0.3</v>
      </c>
      <c r="W5" s="14">
        <f>X5+Y5+Z5+AA5</f>
        <v>0.16343098001220871</v>
      </c>
      <c r="X5" s="6">
        <v>0</v>
      </c>
      <c r="Y5" s="6">
        <v>-2.3738219379538301E-2</v>
      </c>
      <c r="Z5" s="6">
        <v>0.187169199391747</v>
      </c>
      <c r="AA5" s="13">
        <v>0</v>
      </c>
    </row>
    <row r="6" spans="1:27" ht="15.5" x14ac:dyDescent="0.35">
      <c r="A6" s="3" t="s">
        <v>32</v>
      </c>
      <c r="B6" s="10">
        <f t="shared" si="0"/>
        <v>0.11998801871945602</v>
      </c>
      <c r="C6" s="6"/>
      <c r="D6" s="16">
        <f t="shared" si="1"/>
        <v>-2.5846211955505002E-2</v>
      </c>
      <c r="E6" s="12">
        <v>0.110782082236574</v>
      </c>
      <c r="F6" s="12">
        <v>-0.136628294192079</v>
      </c>
      <c r="G6" s="12">
        <v>0.26333063607690299</v>
      </c>
      <c r="H6" s="13">
        <f t="shared" si="2"/>
        <v>-0.152548553840329</v>
      </c>
      <c r="I6" s="3"/>
      <c r="J6" s="16">
        <f t="shared" ref="J6:J13" si="3">L6+Q6+U6+W6</f>
        <v>0.14583423067496104</v>
      </c>
      <c r="K6" s="3"/>
      <c r="L6" s="16">
        <v>0.112330310625844</v>
      </c>
      <c r="M6" s="6">
        <v>0.36324487286492302</v>
      </c>
      <c r="N6" s="6">
        <v>-0.41325065079057494</v>
      </c>
      <c r="O6" s="13">
        <f>L6-M6-N6</f>
        <v>0.16233608855149589</v>
      </c>
      <c r="Q6" s="16">
        <v>0.18114458308923181</v>
      </c>
      <c r="R6" s="6">
        <v>-1.1450396002126995E-2</v>
      </c>
      <c r="S6" s="13">
        <f t="shared" ref="S6:S13" si="4">Q6-R6</f>
        <v>0.19259497909135881</v>
      </c>
      <c r="T6" s="1"/>
      <c r="U6" s="22">
        <v>-0.3</v>
      </c>
      <c r="W6" s="14">
        <f t="shared" ref="W6:W13" si="5">X6+Y6+Z6+AA6</f>
        <v>0.15235933695988518</v>
      </c>
      <c r="X6" s="6">
        <v>0</v>
      </c>
      <c r="Y6" s="6">
        <v>-2.9638323362874801E-2</v>
      </c>
      <c r="Z6" s="6">
        <v>0.18199766032275999</v>
      </c>
      <c r="AA6" s="13">
        <v>0</v>
      </c>
    </row>
    <row r="7" spans="1:27" ht="15.5" x14ac:dyDescent="0.35">
      <c r="A7" s="3" t="s">
        <v>33</v>
      </c>
      <c r="B7" s="10">
        <f t="shared" si="0"/>
        <v>-1.4936003824747242</v>
      </c>
      <c r="C7" s="6"/>
      <c r="D7" s="16">
        <f t="shared" si="1"/>
        <v>-0.7388726067924708</v>
      </c>
      <c r="E7" s="12">
        <v>-0.65524346818030399</v>
      </c>
      <c r="F7" s="12">
        <v>-8.3629138612166795E-2</v>
      </c>
      <c r="G7" s="12">
        <v>0.1427653498416542</v>
      </c>
      <c r="H7" s="13">
        <f t="shared" si="2"/>
        <v>-0.79800881802195822</v>
      </c>
      <c r="I7" s="3"/>
      <c r="J7" s="16">
        <f t="shared" si="3"/>
        <v>-0.75472777568225324</v>
      </c>
      <c r="K7" s="3"/>
      <c r="L7" s="16">
        <v>4.53797114197389E-2</v>
      </c>
      <c r="M7" s="6">
        <v>0.24139468556735838</v>
      </c>
      <c r="N7" s="6">
        <v>-0.49701579830466802</v>
      </c>
      <c r="O7" s="13">
        <f t="shared" ref="O7:O13" si="6">L7-M7-N7</f>
        <v>0.30100082415704854</v>
      </c>
      <c r="Q7" s="16">
        <v>0.35334347288123319</v>
      </c>
      <c r="R7" s="6">
        <v>-3.053325822356695E-2</v>
      </c>
      <c r="S7" s="13">
        <f t="shared" si="4"/>
        <v>0.38387673110480014</v>
      </c>
      <c r="T7" s="1"/>
      <c r="U7" s="22">
        <v>-0.3</v>
      </c>
      <c r="W7" s="14">
        <f t="shared" si="5"/>
        <v>-0.85345095998322529</v>
      </c>
      <c r="X7" s="6">
        <v>-0.9</v>
      </c>
      <c r="Y7" s="6">
        <v>-2.4548492152382501E-2</v>
      </c>
      <c r="Z7" s="6">
        <v>7.1097532169157304E-2</v>
      </c>
      <c r="AA7" s="13">
        <v>0</v>
      </c>
    </row>
    <row r="8" spans="1:27" ht="15.5" x14ac:dyDescent="0.35">
      <c r="A8" s="3" t="s">
        <v>34</v>
      </c>
      <c r="B8" s="10">
        <f t="shared" si="0"/>
        <v>2.0227275201111086</v>
      </c>
      <c r="C8" s="6"/>
      <c r="D8" s="16">
        <f t="shared" si="1"/>
        <v>0.70673922128647693</v>
      </c>
      <c r="E8" s="12">
        <v>0.84183310640180797</v>
      </c>
      <c r="F8" s="12">
        <v>-0.13509388511533099</v>
      </c>
      <c r="G8" s="12">
        <v>0.20092433237260948</v>
      </c>
      <c r="H8" s="13">
        <f t="shared" si="2"/>
        <v>0.64090877402919855</v>
      </c>
      <c r="I8" s="3"/>
      <c r="J8" s="16">
        <f t="shared" si="3"/>
        <v>1.3159882988246321</v>
      </c>
      <c r="K8" s="3"/>
      <c r="L8" s="16">
        <v>0.22128179875224799</v>
      </c>
      <c r="M8" s="6">
        <v>0.1974874953823535</v>
      </c>
      <c r="N8" s="6">
        <v>-0.28656035380030698</v>
      </c>
      <c r="O8" s="13">
        <f t="shared" si="6"/>
        <v>0.3103546571702015</v>
      </c>
      <c r="Q8" s="16">
        <v>0.14362804595379536</v>
      </c>
      <c r="R8" s="6">
        <v>-2.8154982582383026E-2</v>
      </c>
      <c r="S8" s="13">
        <f t="shared" si="4"/>
        <v>0.17178302853617838</v>
      </c>
      <c r="T8" s="1"/>
      <c r="U8" s="22">
        <v>-0.3</v>
      </c>
      <c r="W8" s="14">
        <f t="shared" si="5"/>
        <v>1.2510784541185886</v>
      </c>
      <c r="X8" s="6">
        <v>0.9</v>
      </c>
      <c r="Y8" s="6">
        <v>-2.2803875892856401E-2</v>
      </c>
      <c r="Z8" s="6">
        <v>0.313882330011445</v>
      </c>
      <c r="AA8" s="13">
        <v>0.06</v>
      </c>
    </row>
    <row r="9" spans="1:27" ht="15.5" x14ac:dyDescent="0.35">
      <c r="A9" s="3" t="s">
        <v>35</v>
      </c>
      <c r="B9" s="10">
        <f t="shared" si="0"/>
        <v>6.3982591271308786E-2</v>
      </c>
      <c r="C9" s="6"/>
      <c r="D9" s="16">
        <f t="shared" si="1"/>
        <v>-0.1728216674432782</v>
      </c>
      <c r="E9" s="12">
        <v>-5.9218055110206197E-2</v>
      </c>
      <c r="F9" s="12">
        <v>-0.11360361233307199</v>
      </c>
      <c r="G9" s="12">
        <v>0.12541076800961129</v>
      </c>
      <c r="H9" s="13">
        <f t="shared" si="2"/>
        <v>-0.18462882311981749</v>
      </c>
      <c r="I9" s="3"/>
      <c r="J9" s="16">
        <f t="shared" si="3"/>
        <v>0.23680425871458699</v>
      </c>
      <c r="K9" s="3"/>
      <c r="L9" s="16">
        <v>0.20865971156872001</v>
      </c>
      <c r="M9" s="6">
        <v>0.19341391849255174</v>
      </c>
      <c r="N9" s="6">
        <v>-0.24007189639510096</v>
      </c>
      <c r="O9" s="13">
        <f t="shared" si="6"/>
        <v>0.2553176894712692</v>
      </c>
      <c r="Q9" s="16">
        <v>-5.9715243159732506E-2</v>
      </c>
      <c r="R9" s="6">
        <v>-2.6046165216257397E-2</v>
      </c>
      <c r="S9" s="13">
        <f t="shared" si="4"/>
        <v>-3.3669077943475109E-2</v>
      </c>
      <c r="T9" s="1"/>
      <c r="U9" s="22">
        <v>-0.2</v>
      </c>
      <c r="W9" s="14">
        <f t="shared" si="5"/>
        <v>0.28785979030559949</v>
      </c>
      <c r="X9" s="6">
        <v>0</v>
      </c>
      <c r="Y9" s="6">
        <v>-2.0976970786457501E-2</v>
      </c>
      <c r="Z9" s="6">
        <v>0.24883676109205699</v>
      </c>
      <c r="AA9" s="13">
        <v>0.06</v>
      </c>
    </row>
    <row r="10" spans="1:27" ht="15.5" x14ac:dyDescent="0.35">
      <c r="A10" s="3" t="s">
        <v>36</v>
      </c>
      <c r="B10" s="10">
        <f t="shared" si="0"/>
        <v>-9.1736920575122616E-2</v>
      </c>
      <c r="C10" s="6"/>
      <c r="D10" s="16">
        <f t="shared" si="1"/>
        <v>-0.22708997999129601</v>
      </c>
      <c r="E10" s="12">
        <v>-7.3368861520993006E-2</v>
      </c>
      <c r="F10" s="12">
        <v>-0.15372111847030301</v>
      </c>
      <c r="G10" s="12">
        <v>7.0029300104018699E-2</v>
      </c>
      <c r="H10" s="13">
        <f t="shared" si="2"/>
        <v>-0.14339816162501171</v>
      </c>
      <c r="I10" s="3"/>
      <c r="J10" s="16">
        <f t="shared" si="3"/>
        <v>0.1353530594161734</v>
      </c>
      <c r="K10" s="3"/>
      <c r="L10" s="16">
        <v>5.5087851799672398E-2</v>
      </c>
      <c r="M10" s="6">
        <v>0.13390434460269141</v>
      </c>
      <c r="N10" s="6">
        <v>-0.23614384094467999</v>
      </c>
      <c r="O10" s="13">
        <f t="shared" si="6"/>
        <v>0.15732734814166099</v>
      </c>
      <c r="Q10" s="16">
        <v>0.16272556411919331</v>
      </c>
      <c r="R10" s="6">
        <v>-3.4076063758568295E-2</v>
      </c>
      <c r="S10" s="13">
        <f t="shared" si="4"/>
        <v>0.19680162787776162</v>
      </c>
      <c r="T10" s="1"/>
      <c r="U10" s="22">
        <v>-0.2</v>
      </c>
      <c r="W10" s="14">
        <f t="shared" si="5"/>
        <v>0.11753964349730769</v>
      </c>
      <c r="X10" s="6">
        <v>0</v>
      </c>
      <c r="Y10" s="6">
        <v>-1.9015005404116901E-2</v>
      </c>
      <c r="Z10" s="6">
        <v>7.6554648901424605E-2</v>
      </c>
      <c r="AA10" s="13">
        <v>0.06</v>
      </c>
    </row>
    <row r="11" spans="1:27" ht="15.5" x14ac:dyDescent="0.35">
      <c r="A11" s="3" t="s">
        <v>37</v>
      </c>
      <c r="B11" s="10">
        <f t="shared" si="0"/>
        <v>-0.28654626864725863</v>
      </c>
      <c r="C11" s="6"/>
      <c r="D11" s="16">
        <f t="shared" si="1"/>
        <v>-0.33323663532548597</v>
      </c>
      <c r="E11" s="12">
        <v>-0.19354294611066999</v>
      </c>
      <c r="F11" s="12">
        <v>-0.13969368921481601</v>
      </c>
      <c r="G11" s="12">
        <v>-6.4345258995419929E-3</v>
      </c>
      <c r="H11" s="13">
        <f t="shared" si="2"/>
        <v>-0.187108420211128</v>
      </c>
      <c r="I11" s="3"/>
      <c r="J11" s="16">
        <f t="shared" si="3"/>
        <v>4.6690366678227374E-2</v>
      </c>
      <c r="K11" s="3"/>
      <c r="L11" s="16">
        <v>-3.3915336615843603E-2</v>
      </c>
      <c r="M11" s="6">
        <v>0.13098652121873838</v>
      </c>
      <c r="N11" s="6">
        <v>-0.23639648698913851</v>
      </c>
      <c r="O11" s="13">
        <f t="shared" si="6"/>
        <v>7.149462915455651E-2</v>
      </c>
      <c r="Q11" s="16">
        <v>0.2858512293004884</v>
      </c>
      <c r="R11" s="6">
        <v>-8.1458626219619398E-2</v>
      </c>
      <c r="S11" s="13">
        <f t="shared" si="4"/>
        <v>0.36730985552010781</v>
      </c>
      <c r="T11" s="1"/>
      <c r="U11" s="22">
        <v>-0.2</v>
      </c>
      <c r="W11" s="14">
        <f t="shared" si="5"/>
        <v>-5.2455260064173947E-3</v>
      </c>
      <c r="X11" s="6">
        <v>0</v>
      </c>
      <c r="Y11" s="6">
        <v>-1.2025895631619E-2</v>
      </c>
      <c r="Z11" s="6">
        <v>-5.3219630374798398E-2</v>
      </c>
      <c r="AA11" s="13">
        <v>0.06</v>
      </c>
    </row>
    <row r="12" spans="1:27" ht="15.5" x14ac:dyDescent="0.35">
      <c r="A12" s="3" t="s">
        <v>38</v>
      </c>
      <c r="B12" s="10">
        <f t="shared" si="0"/>
        <v>-0.45015489508557199</v>
      </c>
      <c r="C12" s="6"/>
      <c r="D12" s="16">
        <f t="shared" si="1"/>
        <v>-0.26678026028479201</v>
      </c>
      <c r="E12" s="12">
        <v>-0.10882876740007601</v>
      </c>
      <c r="F12" s="12">
        <v>-0.15795149288471599</v>
      </c>
      <c r="G12" s="12">
        <v>-8.6757820870570004E-3</v>
      </c>
      <c r="H12" s="13">
        <f t="shared" si="2"/>
        <v>-0.100152985313019</v>
      </c>
      <c r="I12" s="3"/>
      <c r="J12" s="16">
        <f t="shared" si="3"/>
        <v>-0.18337463480078001</v>
      </c>
      <c r="K12" s="3"/>
      <c r="L12" s="16">
        <v>-0.35984559837077401</v>
      </c>
      <c r="M12" s="6">
        <v>0.16495006864960199</v>
      </c>
      <c r="N12" s="6">
        <v>-0.23727437576866897</v>
      </c>
      <c r="O12" s="13">
        <f t="shared" si="6"/>
        <v>-0.287521291251707</v>
      </c>
      <c r="Q12" s="16">
        <v>0.42820890559082941</v>
      </c>
      <c r="R12" s="6">
        <v>-8.0731783603113089E-2</v>
      </c>
      <c r="S12" s="13">
        <f t="shared" si="4"/>
        <v>0.50894068919394253</v>
      </c>
      <c r="T12" s="1"/>
      <c r="U12" s="22">
        <v>-0.1</v>
      </c>
      <c r="W12" s="14">
        <f t="shared" si="5"/>
        <v>-0.1517379420208354</v>
      </c>
      <c r="X12" s="6">
        <v>0</v>
      </c>
      <c r="Y12" s="6">
        <v>-1.14904795380124E-2</v>
      </c>
      <c r="Z12" s="6">
        <v>-0.20024746248282299</v>
      </c>
      <c r="AA12" s="13">
        <v>0.06</v>
      </c>
    </row>
    <row r="13" spans="1:27" ht="15.5" x14ac:dyDescent="0.35">
      <c r="A13" s="3" t="s">
        <v>39</v>
      </c>
      <c r="B13" s="10">
        <f t="shared" si="0"/>
        <v>-0.40695095551175497</v>
      </c>
      <c r="C13" s="6"/>
      <c r="D13" s="16">
        <f t="shared" si="1"/>
        <v>-0.30191172274618699</v>
      </c>
      <c r="E13" s="12">
        <v>-0.15456652081357</v>
      </c>
      <c r="F13" s="12">
        <v>-0.14734520193261699</v>
      </c>
      <c r="G13" s="12">
        <v>-8.4704580042369998E-3</v>
      </c>
      <c r="H13" s="13">
        <f t="shared" si="2"/>
        <v>-0.14609606280933302</v>
      </c>
      <c r="I13" s="3"/>
      <c r="J13" s="16">
        <f t="shared" si="3"/>
        <v>-0.10503923276556801</v>
      </c>
      <c r="K13" s="3"/>
      <c r="L13" s="16">
        <v>-0.27777126123557599</v>
      </c>
      <c r="M13" s="6">
        <v>0.16015426160592303</v>
      </c>
      <c r="N13" s="6">
        <v>-0.23458822247202096</v>
      </c>
      <c r="O13" s="13">
        <f t="shared" si="6"/>
        <v>-0.20333730036947803</v>
      </c>
      <c r="Q13" s="16">
        <v>0.53339589341598148</v>
      </c>
      <c r="R13" s="6">
        <v>-7.8244959621875207E-2</v>
      </c>
      <c r="S13" s="13">
        <f t="shared" si="4"/>
        <v>0.61164085303785665</v>
      </c>
      <c r="T13" s="1"/>
      <c r="U13" s="22">
        <v>-0.1</v>
      </c>
      <c r="W13" s="14">
        <f t="shared" si="5"/>
        <v>-0.26066386494597349</v>
      </c>
      <c r="X13" s="6">
        <v>0</v>
      </c>
      <c r="Y13" s="6">
        <v>-9.5126456296744898E-3</v>
      </c>
      <c r="Z13" s="6">
        <v>-0.31115121931629902</v>
      </c>
      <c r="AA13" s="13">
        <v>0.06</v>
      </c>
    </row>
    <row r="14" spans="1:27" ht="15.5" x14ac:dyDescent="0.35">
      <c r="A14" s="3"/>
      <c r="B14" s="3"/>
      <c r="C14" s="3"/>
      <c r="D14" s="6"/>
      <c r="E14" s="6"/>
      <c r="F14" s="6"/>
      <c r="G14" s="6"/>
      <c r="H14" s="6"/>
      <c r="I14" s="6"/>
      <c r="J14" s="6"/>
      <c r="K14" s="6"/>
      <c r="L14" s="6"/>
      <c r="M14" s="6"/>
      <c r="N14" s="6"/>
      <c r="O14" s="6"/>
      <c r="P14" s="6"/>
      <c r="Q14" s="6"/>
      <c r="R14" s="6"/>
      <c r="S14" s="6"/>
    </row>
    <row r="15" spans="1:27" ht="15.5" x14ac:dyDescent="0.35">
      <c r="A15" s="3"/>
      <c r="B15" s="3"/>
      <c r="C15" s="3"/>
      <c r="D15" s="3"/>
      <c r="E15" s="3"/>
      <c r="F15" s="3"/>
      <c r="G15" s="3"/>
      <c r="H15" s="3"/>
      <c r="I15" s="3"/>
      <c r="J15" s="3"/>
      <c r="K15" s="3"/>
      <c r="L15" s="3"/>
      <c r="M15" s="3"/>
      <c r="N15" s="3"/>
      <c r="O15" s="3"/>
      <c r="P15" s="3"/>
      <c r="Q15" s="3"/>
      <c r="R15" s="3"/>
      <c r="S15" s="3"/>
    </row>
    <row r="16" spans="1:27" s="20" customFormat="1" ht="36.75" customHeight="1" x14ac:dyDescent="0.35">
      <c r="A16" s="17" t="s">
        <v>40</v>
      </c>
      <c r="B16" s="17"/>
      <c r="C16" s="17"/>
      <c r="D16" s="18"/>
      <c r="E16" s="18"/>
      <c r="F16" s="18"/>
      <c r="G16" s="18"/>
      <c r="H16" s="19"/>
      <c r="I16" s="18"/>
      <c r="J16" s="18"/>
      <c r="K16" s="18"/>
      <c r="L16" s="18"/>
      <c r="M16" s="18"/>
      <c r="N16" s="18"/>
      <c r="O16" s="18"/>
      <c r="P16" s="18"/>
      <c r="Q16" s="18"/>
      <c r="R16" s="19"/>
      <c r="S16" s="18"/>
    </row>
    <row r="17" spans="1:20" s="2" customFormat="1" ht="46.5" x14ac:dyDescent="0.35">
      <c r="A17" s="5"/>
      <c r="B17" s="4" t="s">
        <v>1</v>
      </c>
      <c r="C17" s="7" t="s">
        <v>41</v>
      </c>
      <c r="D17" s="5" t="s">
        <v>42</v>
      </c>
      <c r="E17" s="5" t="s">
        <v>43</v>
      </c>
      <c r="F17" s="5" t="s">
        <v>44</v>
      </c>
      <c r="G17" s="2" t="s">
        <v>45</v>
      </c>
      <c r="I17" s="5"/>
      <c r="J17" s="5"/>
      <c r="K17" s="5"/>
      <c r="L17" s="5"/>
      <c r="M17" s="5"/>
      <c r="N17" s="25"/>
      <c r="O17" s="5"/>
      <c r="P17" s="5"/>
      <c r="Q17" s="5"/>
      <c r="R17" s="5"/>
      <c r="S17" s="5"/>
    </row>
    <row r="18" spans="1:20" ht="15.5" x14ac:dyDescent="0.35">
      <c r="A18" s="3" t="s">
        <v>31</v>
      </c>
      <c r="B18" s="10">
        <f>B5</f>
        <v>-0.59669311832349403</v>
      </c>
      <c r="C18" s="6">
        <f>B18-SUM(D18:G18)</f>
        <v>-0.46012409833570278</v>
      </c>
      <c r="D18" s="6">
        <f t="shared" ref="D18:D26" si="7">G5+M5+R5+AA5</f>
        <v>0</v>
      </c>
      <c r="E18" s="6">
        <f>N5+U5</f>
        <v>-0.3</v>
      </c>
      <c r="F18" s="6">
        <f>Y5+Z5+AA5</f>
        <v>0.16343098001220871</v>
      </c>
      <c r="I18" s="6"/>
      <c r="J18" s="6"/>
      <c r="K18" s="6"/>
      <c r="L18" s="6"/>
      <c r="M18" s="6"/>
      <c r="N18" s="6"/>
      <c r="O18" s="6"/>
      <c r="P18" s="6"/>
      <c r="Q18" s="6"/>
      <c r="R18" s="6"/>
      <c r="S18" s="6"/>
      <c r="T18" s="1"/>
    </row>
    <row r="19" spans="1:20" ht="15.5" x14ac:dyDescent="0.35">
      <c r="A19" s="3" t="s">
        <v>32</v>
      </c>
      <c r="B19" s="10">
        <f t="shared" ref="B19:B26" si="8">B6</f>
        <v>0.11998801871945602</v>
      </c>
      <c r="C19" s="6">
        <f t="shared" ref="C19:C26" si="9">B19-SUM(D19:G19)</f>
        <v>6.5754219610446696E-2</v>
      </c>
      <c r="D19" s="6">
        <f t="shared" si="7"/>
        <v>0.61512511293969907</v>
      </c>
      <c r="E19" s="6">
        <f t="shared" ref="E19:E26" si="10">N6+U6</f>
        <v>-0.71325065079057492</v>
      </c>
      <c r="F19" s="6">
        <f t="shared" ref="F19:F26" si="11">Y6+Z6+AA6</f>
        <v>0.15235933695988518</v>
      </c>
      <c r="I19" s="6"/>
      <c r="J19" s="6"/>
      <c r="K19" s="6"/>
      <c r="L19" s="6"/>
      <c r="M19" s="6"/>
      <c r="N19" s="6"/>
      <c r="O19" s="6"/>
      <c r="P19" s="6"/>
      <c r="Q19" s="6"/>
      <c r="R19" s="6"/>
      <c r="S19" s="6"/>
      <c r="T19" s="1"/>
    </row>
    <row r="20" spans="1:20" ht="15.5" x14ac:dyDescent="0.35">
      <c r="A20" s="3" t="s">
        <v>33</v>
      </c>
      <c r="B20" s="10">
        <f t="shared" si="8"/>
        <v>-1.4936003824747242</v>
      </c>
      <c r="C20" s="6">
        <f>B20-SUM(D20:G20)</f>
        <v>0.40323959862772352</v>
      </c>
      <c r="D20" s="6">
        <f t="shared" si="7"/>
        <v>0.35362677718544561</v>
      </c>
      <c r="E20" s="6">
        <f t="shared" si="10"/>
        <v>-0.79701579830466796</v>
      </c>
      <c r="F20" s="6">
        <f t="shared" si="11"/>
        <v>4.6549040016774804E-2</v>
      </c>
      <c r="G20">
        <v>-1.5</v>
      </c>
      <c r="I20" s="6"/>
      <c r="J20" s="6"/>
      <c r="K20" s="6"/>
      <c r="L20" s="3"/>
      <c r="M20" s="6"/>
      <c r="N20" s="6"/>
      <c r="O20" s="6"/>
      <c r="P20" s="6"/>
      <c r="Q20" s="6"/>
      <c r="R20" s="6"/>
      <c r="S20" s="6"/>
      <c r="T20" s="1"/>
    </row>
    <row r="21" spans="1:20" ht="15.5" x14ac:dyDescent="0.35">
      <c r="A21" s="3" t="s">
        <v>34</v>
      </c>
      <c r="B21" s="10">
        <f t="shared" si="8"/>
        <v>2.0227275201111086</v>
      </c>
      <c r="C21" s="6">
        <f t="shared" si="9"/>
        <v>0.32795257462024718</v>
      </c>
      <c r="D21" s="6">
        <f t="shared" si="7"/>
        <v>0.43025684517257995</v>
      </c>
      <c r="E21" s="6">
        <f t="shared" si="10"/>
        <v>-0.58656035380030702</v>
      </c>
      <c r="F21" s="6">
        <f t="shared" si="11"/>
        <v>0.35107845411858857</v>
      </c>
      <c r="G21">
        <v>1.5</v>
      </c>
      <c r="I21" s="6"/>
      <c r="J21" s="6"/>
      <c r="K21" s="6"/>
      <c r="L21" s="6"/>
      <c r="M21" s="6"/>
      <c r="N21" s="6"/>
      <c r="O21" s="6"/>
      <c r="P21" s="6"/>
      <c r="Q21" s="6"/>
      <c r="R21" s="6"/>
      <c r="S21" s="6"/>
      <c r="T21" s="1"/>
    </row>
    <row r="22" spans="1:20" ht="15.5" x14ac:dyDescent="0.35">
      <c r="A22" s="3" t="s">
        <v>35</v>
      </c>
      <c r="B22" s="10">
        <f t="shared" si="8"/>
        <v>6.3982591271308786E-2</v>
      </c>
      <c r="C22" s="6">
        <f t="shared" si="9"/>
        <v>-0.13658382392509533</v>
      </c>
      <c r="D22" s="6">
        <f t="shared" si="7"/>
        <v>0.35277852128590559</v>
      </c>
      <c r="E22" s="6">
        <f t="shared" si="10"/>
        <v>-0.44007189639510097</v>
      </c>
      <c r="F22" s="6">
        <f t="shared" si="11"/>
        <v>0.28785979030559949</v>
      </c>
      <c r="I22" s="6"/>
      <c r="J22" s="6"/>
      <c r="K22" s="6"/>
      <c r="L22" s="6"/>
      <c r="M22" s="6"/>
      <c r="N22" s="6"/>
      <c r="O22" s="6"/>
      <c r="P22" s="6"/>
      <c r="Q22" s="6"/>
      <c r="R22" s="6"/>
      <c r="S22" s="6"/>
      <c r="T22" s="1"/>
    </row>
    <row r="23" spans="1:20" ht="15.5" x14ac:dyDescent="0.35">
      <c r="A23" s="3" t="s">
        <v>36</v>
      </c>
      <c r="B23" s="10">
        <f t="shared" si="8"/>
        <v>-9.1736920575122616E-2</v>
      </c>
      <c r="C23" s="6">
        <f>B23-SUM(D23:G23)</f>
        <v>-2.9903040758920973E-3</v>
      </c>
      <c r="D23" s="6">
        <f t="shared" si="7"/>
        <v>0.22985758094814179</v>
      </c>
      <c r="E23" s="6">
        <f t="shared" si="10"/>
        <v>-0.43614384094468001</v>
      </c>
      <c r="F23" s="6">
        <f t="shared" si="11"/>
        <v>0.11753964349730769</v>
      </c>
      <c r="I23" s="6"/>
      <c r="J23" s="6"/>
      <c r="K23" s="6"/>
      <c r="L23" s="6"/>
      <c r="M23" s="6"/>
      <c r="N23" s="6"/>
      <c r="O23" s="6"/>
      <c r="P23" s="6"/>
      <c r="Q23" s="6"/>
      <c r="R23" s="6"/>
      <c r="S23" s="6"/>
      <c r="T23" s="1"/>
    </row>
    <row r="24" spans="1:20" ht="15.5" x14ac:dyDescent="0.35">
      <c r="A24" s="3" t="s">
        <v>37</v>
      </c>
      <c r="B24" s="10">
        <f t="shared" si="8"/>
        <v>-0.28654626864725863</v>
      </c>
      <c r="C24" s="6">
        <f t="shared" si="9"/>
        <v>5.2002375248720312E-2</v>
      </c>
      <c r="D24" s="6">
        <f t="shared" si="7"/>
        <v>0.10309336909957699</v>
      </c>
      <c r="E24" s="6">
        <f t="shared" si="10"/>
        <v>-0.43639648698913852</v>
      </c>
      <c r="F24" s="6">
        <f t="shared" si="11"/>
        <v>-5.2455260064173947E-3</v>
      </c>
      <c r="I24" s="6"/>
      <c r="J24" s="6"/>
      <c r="K24" s="6"/>
      <c r="L24" s="6"/>
      <c r="M24" s="6"/>
      <c r="N24" s="6"/>
      <c r="O24" s="6"/>
      <c r="P24" s="6"/>
      <c r="Q24" s="6"/>
      <c r="R24" s="6"/>
      <c r="S24" s="6"/>
      <c r="T24" s="1"/>
    </row>
    <row r="25" spans="1:20" ht="15.5" x14ac:dyDescent="0.35">
      <c r="A25" s="3" t="s">
        <v>38</v>
      </c>
      <c r="B25" s="10">
        <f t="shared" si="8"/>
        <v>-0.45015489508557199</v>
      </c>
      <c r="C25" s="6">
        <f t="shared" si="9"/>
        <v>-9.6685080255499545E-2</v>
      </c>
      <c r="D25" s="6">
        <f t="shared" si="7"/>
        <v>0.1355425029594319</v>
      </c>
      <c r="E25" s="6">
        <f t="shared" si="10"/>
        <v>-0.33727437576866898</v>
      </c>
      <c r="F25" s="6">
        <f t="shared" si="11"/>
        <v>-0.1517379420208354</v>
      </c>
      <c r="I25" s="6"/>
      <c r="J25" s="6"/>
      <c r="K25" s="6"/>
      <c r="L25" s="6"/>
      <c r="M25" s="6"/>
      <c r="N25" s="6"/>
      <c r="O25" s="6"/>
      <c r="P25" s="6"/>
      <c r="Q25" s="6"/>
      <c r="R25" s="6"/>
      <c r="S25" s="6"/>
      <c r="T25" s="1"/>
    </row>
    <row r="26" spans="1:20" ht="15.5" x14ac:dyDescent="0.35">
      <c r="A26" s="3" t="s">
        <v>39</v>
      </c>
      <c r="B26" s="10">
        <f t="shared" si="8"/>
        <v>-0.40695095551175497</v>
      </c>
      <c r="C26" s="6">
        <f t="shared" si="9"/>
        <v>5.4862287926428666E-2</v>
      </c>
      <c r="D26" s="6">
        <f t="shared" si="7"/>
        <v>0.13343884397981082</v>
      </c>
      <c r="E26" s="6">
        <f t="shared" si="10"/>
        <v>-0.33458822247202097</v>
      </c>
      <c r="F26" s="6">
        <f t="shared" si="11"/>
        <v>-0.26066386494597349</v>
      </c>
      <c r="I26" s="6"/>
      <c r="J26" s="6"/>
      <c r="K26" s="6"/>
      <c r="L26" s="6"/>
      <c r="M26" s="6"/>
      <c r="N26" s="6"/>
      <c r="O26" s="6"/>
      <c r="P26" s="6"/>
      <c r="Q26" s="6"/>
      <c r="R26" s="6"/>
      <c r="S26" s="6"/>
      <c r="T26" s="1"/>
    </row>
    <row r="27" spans="1:20" ht="15.5" x14ac:dyDescent="0.35">
      <c r="A27" s="3"/>
      <c r="B27" s="3"/>
      <c r="C27" s="3"/>
      <c r="D27" s="6"/>
      <c r="E27" s="3"/>
      <c r="F27" s="3"/>
      <c r="G27" s="3"/>
      <c r="H27" s="3"/>
      <c r="I27" s="3"/>
      <c r="J27" s="3"/>
      <c r="K27" s="3"/>
      <c r="L27" s="6"/>
      <c r="M27" s="3"/>
      <c r="N27" s="3"/>
      <c r="O27" s="3"/>
      <c r="P27" s="3"/>
      <c r="Q27" s="3"/>
      <c r="R27" s="6"/>
      <c r="S27" s="3"/>
    </row>
    <row r="28" spans="1:20" ht="15.5" x14ac:dyDescent="0.35">
      <c r="A28" s="3"/>
      <c r="B28" s="3"/>
      <c r="C28" s="3"/>
      <c r="D28" s="6"/>
      <c r="E28" s="3"/>
      <c r="F28" s="3"/>
      <c r="G28" s="3"/>
      <c r="H28" s="3"/>
      <c r="I28" s="3"/>
      <c r="J28" s="3"/>
      <c r="K28" s="3"/>
      <c r="L28" s="3"/>
      <c r="M28" s="3"/>
      <c r="N28" s="3"/>
      <c r="O28" s="3"/>
      <c r="P28" s="3"/>
      <c r="Q28" s="3"/>
      <c r="R28" s="3"/>
      <c r="S28" s="3"/>
    </row>
  </sheetData>
  <mergeCells count="8">
    <mergeCell ref="X3:AA3"/>
    <mergeCell ref="R3:S3"/>
    <mergeCell ref="Q2:S2"/>
    <mergeCell ref="W2:AA2"/>
    <mergeCell ref="D2:H2"/>
    <mergeCell ref="L2:O2"/>
    <mergeCell ref="G3:H3"/>
    <mergeCell ref="M3:O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tabSelected="1" workbookViewId="0">
      <selection activeCell="A10" sqref="A10"/>
    </sheetView>
  </sheetViews>
  <sheetFormatPr defaultRowHeight="14.5" x14ac:dyDescent="0.35"/>
  <cols>
    <col min="1" max="1" width="99.1796875" customWidth="1"/>
  </cols>
  <sheetData>
    <row r="1" spans="1:1" x14ac:dyDescent="0.35">
      <c r="A1" s="39" t="s">
        <v>46</v>
      </c>
    </row>
    <row r="2" spans="1:1" x14ac:dyDescent="0.35">
      <c r="A2" s="40"/>
    </row>
    <row r="3" spans="1:1" ht="48.75" customHeight="1" x14ac:dyDescent="0.35">
      <c r="A3" s="41" t="s">
        <v>47</v>
      </c>
    </row>
    <row r="4" spans="1:1" ht="49.5" customHeight="1" x14ac:dyDescent="0.35">
      <c r="A4" s="41" t="s">
        <v>48</v>
      </c>
    </row>
    <row r="5" spans="1:1" x14ac:dyDescent="0.35">
      <c r="A5" t="s">
        <v>81</v>
      </c>
    </row>
    <row r="6" spans="1:1" x14ac:dyDescent="0.35">
      <c r="A6"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29"/>
  <sheetViews>
    <sheetView zoomScaleNormal="100" workbookViewId="0">
      <selection activeCell="A7" sqref="A7"/>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51" t="s">
        <v>0</v>
      </c>
      <c r="B1" s="51"/>
      <c r="C1" s="51"/>
      <c r="D1" s="51"/>
      <c r="E1" s="51"/>
      <c r="F1" s="3"/>
      <c r="G1" s="3"/>
      <c r="H1" s="3"/>
      <c r="I1" s="3"/>
      <c r="J1" s="3"/>
      <c r="K1" s="3"/>
      <c r="L1" s="3"/>
      <c r="M1" s="3"/>
      <c r="N1" s="3"/>
      <c r="O1" s="3"/>
      <c r="P1" s="3"/>
      <c r="Q1" s="3"/>
      <c r="R1" s="3"/>
      <c r="S1" s="3"/>
      <c r="T1" s="3"/>
    </row>
    <row r="2" spans="1:28" ht="49.5" customHeight="1" x14ac:dyDescent="0.35">
      <c r="A2" s="3"/>
      <c r="B2" s="42" t="s">
        <v>1</v>
      </c>
      <c r="C2" s="3"/>
      <c r="D2" s="52" t="s">
        <v>2</v>
      </c>
      <c r="E2" s="52"/>
      <c r="F2" s="52"/>
      <c r="G2" s="52"/>
      <c r="H2" s="52"/>
      <c r="I2" s="52"/>
      <c r="J2" s="3"/>
      <c r="K2" s="42" t="s">
        <v>3</v>
      </c>
      <c r="L2" s="3"/>
      <c r="M2" s="52" t="s">
        <v>4</v>
      </c>
      <c r="N2" s="53"/>
      <c r="O2" s="53"/>
      <c r="P2" s="53"/>
      <c r="Q2" s="9"/>
      <c r="R2" s="52" t="s">
        <v>5</v>
      </c>
      <c r="S2" s="53"/>
      <c r="T2" s="53"/>
      <c r="V2" s="42" t="s">
        <v>6</v>
      </c>
      <c r="W2" s="9"/>
      <c r="X2" s="54" t="s">
        <v>7</v>
      </c>
      <c r="Y2" s="54"/>
      <c r="Z2" s="54"/>
      <c r="AA2" s="54"/>
      <c r="AB2" s="54"/>
    </row>
    <row r="3" spans="1:28" ht="31.5" customHeight="1" x14ac:dyDescent="0.35">
      <c r="A3" s="3"/>
      <c r="B3" s="3"/>
      <c r="C3" s="3"/>
      <c r="D3" s="8" t="s">
        <v>8</v>
      </c>
      <c r="E3" s="3"/>
      <c r="F3" s="3"/>
      <c r="G3" s="50" t="s">
        <v>9</v>
      </c>
      <c r="H3" s="50"/>
      <c r="I3" s="50"/>
      <c r="J3" s="3"/>
      <c r="K3" s="3"/>
      <c r="L3" s="3"/>
      <c r="M3" s="4" t="s">
        <v>10</v>
      </c>
      <c r="N3" s="47" t="s">
        <v>11</v>
      </c>
      <c r="O3" s="47"/>
      <c r="P3" s="47"/>
      <c r="Q3" s="11"/>
      <c r="R3" s="4" t="s">
        <v>12</v>
      </c>
      <c r="S3" s="47" t="s">
        <v>13</v>
      </c>
      <c r="T3" s="47"/>
      <c r="V3" s="4" t="s">
        <v>14</v>
      </c>
      <c r="X3" s="4" t="s">
        <v>15</v>
      </c>
      <c r="Y3" s="47" t="s">
        <v>16</v>
      </c>
      <c r="Z3" s="47"/>
      <c r="AA3" s="47"/>
      <c r="AB3" s="47"/>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6">
        <f>D5+M5+R5+V5+X5</f>
        <v>-0.43602872997241132</v>
      </c>
      <c r="C5" s="6"/>
      <c r="D5" s="45">
        <f>E5+F5</f>
        <v>-0.40608411849951037</v>
      </c>
      <c r="E5" s="12">
        <v>-0.49659070787292697</v>
      </c>
      <c r="F5" s="12">
        <v>9.0506589373416602E-2</v>
      </c>
      <c r="G5" s="12">
        <v>0</v>
      </c>
      <c r="H5" s="6">
        <v>0</v>
      </c>
      <c r="I5" s="13">
        <f t="shared" ref="I5:I14" si="0">E5-G5-H5</f>
        <v>-0.49659070787292697</v>
      </c>
      <c r="J5" s="43"/>
      <c r="K5" s="45">
        <f>M5+R5+V5+X5</f>
        <v>-2.9944611472901006E-2</v>
      </c>
      <c r="L5" s="43"/>
      <c r="M5" s="45">
        <v>-0.49125048001323801</v>
      </c>
      <c r="N5" s="6">
        <v>0</v>
      </c>
      <c r="O5" s="6">
        <v>-0.29465344854786402</v>
      </c>
      <c r="P5" s="13">
        <f>M5-N5-O5</f>
        <v>-0.19659703146537399</v>
      </c>
      <c r="Q5" s="6"/>
      <c r="R5" s="45">
        <v>0.46904040069380332</v>
      </c>
      <c r="S5" s="6">
        <v>0</v>
      </c>
      <c r="T5" s="13">
        <f t="shared" ref="T5:T14" si="1">R5-S5</f>
        <v>0.46904040069380332</v>
      </c>
      <c r="U5" s="1"/>
      <c r="V5" s="22">
        <v>-0.2</v>
      </c>
      <c r="X5" s="46">
        <f t="shared" ref="X5:X14" si="2">Y5+Z5+AA5+AB5</f>
        <v>0.1922654678465337</v>
      </c>
      <c r="Y5" s="6">
        <v>0</v>
      </c>
      <c r="Z5" s="6">
        <v>-2.3738219379538301E-2</v>
      </c>
      <c r="AA5" s="6">
        <v>0.21600368722607199</v>
      </c>
      <c r="AB5" s="13">
        <v>0</v>
      </c>
    </row>
    <row r="6" spans="1:28" ht="15.5" x14ac:dyDescent="0.35">
      <c r="A6" s="3" t="s">
        <v>32</v>
      </c>
      <c r="B6" s="6">
        <f>D6+M6+R6+V6+X6</f>
        <v>0.34568483166248709</v>
      </c>
      <c r="C6" s="6"/>
      <c r="D6" s="45">
        <f t="shared" ref="D6:D14" si="3">E6+F6</f>
        <v>-1.1924115629348201E-2</v>
      </c>
      <c r="E6" s="12">
        <v>2.32820895639133E-2</v>
      </c>
      <c r="F6" s="12">
        <v>-3.5206205193261501E-2</v>
      </c>
      <c r="G6" s="12">
        <v>0.25855940422904139</v>
      </c>
      <c r="H6" s="6">
        <v>0</v>
      </c>
      <c r="I6" s="13">
        <f t="shared" si="0"/>
        <v>-0.23527731466512808</v>
      </c>
      <c r="J6" s="43"/>
      <c r="K6" s="45">
        <f>M6+R6+V6+X6</f>
        <v>0.35760894729183534</v>
      </c>
      <c r="L6" s="43"/>
      <c r="M6" s="45">
        <v>-0.26559011787636688</v>
      </c>
      <c r="N6" s="6">
        <v>0.37555864519762711</v>
      </c>
      <c r="O6" s="6">
        <v>-0.3999094257434383</v>
      </c>
      <c r="P6" s="13">
        <f>M6-N6-O6</f>
        <v>-0.24123933733055575</v>
      </c>
      <c r="Q6" s="6"/>
      <c r="R6" s="45">
        <v>0.42223039500595361</v>
      </c>
      <c r="S6" s="6">
        <v>-3.0245700567681867E-2</v>
      </c>
      <c r="T6" s="13">
        <f t="shared" si="1"/>
        <v>0.4524760955736355</v>
      </c>
      <c r="U6" s="1"/>
      <c r="V6" s="22">
        <v>0</v>
      </c>
      <c r="X6" s="46">
        <f t="shared" si="2"/>
        <v>0.20096867016224859</v>
      </c>
      <c r="Y6" s="6">
        <v>0</v>
      </c>
      <c r="Z6" s="6">
        <v>-3.0109286954294399E-2</v>
      </c>
      <c r="AA6" s="6">
        <v>0.231077957116543</v>
      </c>
      <c r="AB6" s="13">
        <v>0</v>
      </c>
    </row>
    <row r="7" spans="1:28" ht="15.5" x14ac:dyDescent="0.35">
      <c r="A7" s="3" t="s">
        <v>33</v>
      </c>
      <c r="B7" s="6">
        <f>D7+M7+R7+V7+X7</f>
        <v>-1.3343941160446942</v>
      </c>
      <c r="C7" s="6"/>
      <c r="D7" s="45">
        <f t="shared" si="3"/>
        <v>-0.73559198348128296</v>
      </c>
      <c r="E7" s="12">
        <v>-0.42305073396641601</v>
      </c>
      <c r="F7" s="12">
        <v>-0.312541249514867</v>
      </c>
      <c r="G7" s="12">
        <v>0.13511570202317602</v>
      </c>
      <c r="H7" s="6">
        <v>-0.6</v>
      </c>
      <c r="I7" s="13">
        <f t="shared" si="0"/>
        <v>4.1833564010407942E-2</v>
      </c>
      <c r="J7" s="43"/>
      <c r="K7" s="45">
        <f>M7+R7+V7+X7</f>
        <v>-0.59880213256341119</v>
      </c>
      <c r="L7" s="43"/>
      <c r="M7" s="45">
        <v>-0.28193484542592701</v>
      </c>
      <c r="N7" s="6">
        <v>0.24429181779333456</v>
      </c>
      <c r="O7" s="6">
        <v>-0.33592179578179721</v>
      </c>
      <c r="P7" s="13">
        <f>M7-N7-O7</f>
        <v>-0.19030486743746439</v>
      </c>
      <c r="Q7" s="6"/>
      <c r="R7" s="45">
        <v>0.46910041593054641</v>
      </c>
      <c r="S7" s="6">
        <v>-4.8033252197620432E-2</v>
      </c>
      <c r="T7" s="13">
        <f t="shared" si="1"/>
        <v>0.51713366812816686</v>
      </c>
      <c r="U7" s="1"/>
      <c r="V7" s="22">
        <v>0</v>
      </c>
      <c r="X7" s="46">
        <f t="shared" si="2"/>
        <v>-0.78596770306803065</v>
      </c>
      <c r="Y7" s="6">
        <v>-0.9</v>
      </c>
      <c r="Z7" s="6">
        <v>-2.4308712358519599E-2</v>
      </c>
      <c r="AA7" s="6">
        <v>0.13834100929048901</v>
      </c>
      <c r="AB7" s="13">
        <v>0</v>
      </c>
    </row>
    <row r="8" spans="1:28" ht="15.5" x14ac:dyDescent="0.35">
      <c r="A8" s="3" t="s">
        <v>34</v>
      </c>
      <c r="B8" s="6">
        <f>D8+M8+R8+V8+X8</f>
        <v>2.9875485988103319</v>
      </c>
      <c r="C8" s="6"/>
      <c r="D8" s="45">
        <f t="shared" si="3"/>
        <v>0.59673001479654908</v>
      </c>
      <c r="E8" s="12">
        <v>0.84577796045619402</v>
      </c>
      <c r="F8" s="12">
        <v>-0.249047945659645</v>
      </c>
      <c r="G8" s="12">
        <v>0.21368016140332002</v>
      </c>
      <c r="H8" s="6">
        <v>0.6</v>
      </c>
      <c r="I8" s="13">
        <f t="shared" si="0"/>
        <v>3.2097799052874021E-2</v>
      </c>
      <c r="J8" s="43"/>
      <c r="K8" s="45">
        <f>M8+R8+V8+X8</f>
        <v>2.390818584013783</v>
      </c>
      <c r="L8" s="43"/>
      <c r="M8" s="45">
        <v>-7.301365467536497E-2</v>
      </c>
      <c r="N8" s="6">
        <v>0.5618690594820489</v>
      </c>
      <c r="O8" s="6">
        <v>-0.28977090259714</v>
      </c>
      <c r="P8" s="13">
        <f>M8-N8-O8</f>
        <v>-0.34511181156027382</v>
      </c>
      <c r="Q8" s="6"/>
      <c r="R8" s="45">
        <v>0.51595446253879307</v>
      </c>
      <c r="S8" s="6">
        <v>-4.5375998955445043E-2</v>
      </c>
      <c r="T8" s="13">
        <f t="shared" si="1"/>
        <v>0.56133046149423815</v>
      </c>
      <c r="U8" s="1"/>
      <c r="V8" s="22">
        <v>0</v>
      </c>
      <c r="X8" s="46">
        <f t="shared" si="2"/>
        <v>1.9478777761503547</v>
      </c>
      <c r="Y8" s="6">
        <v>1.6</v>
      </c>
      <c r="Z8" s="6">
        <v>-2.25747008991583E-2</v>
      </c>
      <c r="AA8" s="6">
        <v>0.31045247704951301</v>
      </c>
      <c r="AB8" s="13">
        <v>0.06</v>
      </c>
    </row>
    <row r="9" spans="1:28" ht="15.5" x14ac:dyDescent="0.35">
      <c r="A9" s="3" t="s">
        <v>35</v>
      </c>
      <c r="B9" s="6">
        <f>D9+M9+R9+V9+X9</f>
        <v>-0.15007697161418898</v>
      </c>
      <c r="C9" s="6"/>
      <c r="D9" s="45">
        <f t="shared" si="3"/>
        <v>-0.17212490150236778</v>
      </c>
      <c r="E9" s="12">
        <v>2.5226097357762201E-2</v>
      </c>
      <c r="F9" s="12">
        <v>-0.19735099886012999</v>
      </c>
      <c r="G9" s="12">
        <v>0.1257433342556217</v>
      </c>
      <c r="H9" s="6">
        <v>0</v>
      </c>
      <c r="I9" s="13">
        <f t="shared" si="0"/>
        <v>-0.1005172368978595</v>
      </c>
      <c r="J9" s="43"/>
      <c r="K9" s="45">
        <f>M9+R9+V9+X9</f>
        <v>2.2047929888178802E-2</v>
      </c>
      <c r="L9" s="43"/>
      <c r="M9" s="45">
        <v>-2.9127918250256984E-2</v>
      </c>
      <c r="N9" s="6">
        <v>0.55348329925381057</v>
      </c>
      <c r="O9" s="6">
        <v>-0.24788353672152452</v>
      </c>
      <c r="P9" s="13">
        <f>M9-N9-O9</f>
        <v>-0.334727680782543</v>
      </c>
      <c r="Q9" s="6"/>
      <c r="R9" s="45">
        <v>0.26555129920780091</v>
      </c>
      <c r="S9" s="6">
        <v>-4.3045220058149106E-2</v>
      </c>
      <c r="T9" s="13">
        <f t="shared" si="1"/>
        <v>0.30859651926595</v>
      </c>
      <c r="U9" s="1"/>
      <c r="V9" s="22">
        <v>0</v>
      </c>
      <c r="X9" s="46">
        <f t="shared" si="2"/>
        <v>-0.21437545106936512</v>
      </c>
      <c r="Y9" s="6">
        <v>-0.5</v>
      </c>
      <c r="Z9" s="6">
        <v>-2.0771009240327199E-2</v>
      </c>
      <c r="AA9" s="6">
        <v>0.24639555817096201</v>
      </c>
      <c r="AB9" s="13">
        <v>0.06</v>
      </c>
    </row>
    <row r="10" spans="1:28" ht="15.5" x14ac:dyDescent="0.35">
      <c r="A10" s="3" t="s">
        <v>36</v>
      </c>
      <c r="B10" s="6">
        <f>D10+M10+R10+V10+X10</f>
        <v>6.1522083858784285E-2</v>
      </c>
      <c r="C10" s="6"/>
      <c r="D10" s="45">
        <f t="shared" si="3"/>
        <v>-0.22620566502974279</v>
      </c>
      <c r="E10" s="12">
        <v>-3.9041114917520797E-2</v>
      </c>
      <c r="F10" s="12">
        <v>-0.18716455011222199</v>
      </c>
      <c r="G10" s="12">
        <v>7.0747080954300406E-2</v>
      </c>
      <c r="H10" s="6">
        <v>0</v>
      </c>
      <c r="I10" s="13">
        <f t="shared" si="0"/>
        <v>-0.1097881958718212</v>
      </c>
      <c r="J10" s="43"/>
      <c r="K10" s="45">
        <f>M10+R10+V10+X10</f>
        <v>0.28772774888852704</v>
      </c>
      <c r="L10" s="43"/>
      <c r="M10" s="45">
        <v>-6.1476648319392306E-2</v>
      </c>
      <c r="N10" s="6">
        <v>0.33959529586784842</v>
      </c>
      <c r="O10" s="6">
        <v>-0.24857289383347</v>
      </c>
      <c r="P10" s="13">
        <f>M10-N10-O10</f>
        <v>-0.15249905035377073</v>
      </c>
      <c r="Q10" s="6"/>
      <c r="R10" s="45">
        <v>0.33222948333026897</v>
      </c>
      <c r="S10" s="6">
        <v>-3.3382940143841487E-2</v>
      </c>
      <c r="T10" s="13">
        <f t="shared" si="1"/>
        <v>0.36561242347411044</v>
      </c>
      <c r="U10" s="1"/>
      <c r="V10" s="22">
        <v>0</v>
      </c>
      <c r="X10" s="46">
        <f t="shared" si="2"/>
        <v>1.6974913877650391E-2</v>
      </c>
      <c r="Y10" s="6">
        <v>-0.1</v>
      </c>
      <c r="Z10" s="6">
        <v>-1.8828308383141999E-2</v>
      </c>
      <c r="AA10" s="6">
        <v>7.5803222260792405E-2</v>
      </c>
      <c r="AB10" s="13">
        <v>0.06</v>
      </c>
    </row>
    <row r="11" spans="1:28" ht="15.5" x14ac:dyDescent="0.35">
      <c r="A11" s="3" t="s">
        <v>37</v>
      </c>
      <c r="B11" s="6">
        <f>D11+M11+R11+V11+X11</f>
        <v>-0.22124489691225924</v>
      </c>
      <c r="C11" s="6"/>
      <c r="D11" s="45">
        <f t="shared" si="3"/>
        <v>-0.33185667748293302</v>
      </c>
      <c r="E11" s="12">
        <v>-0.133909619407348</v>
      </c>
      <c r="F11" s="12">
        <v>-0.19794705807558499</v>
      </c>
      <c r="G11" s="12">
        <v>-5.1215234948439881E-3</v>
      </c>
      <c r="H11" s="6">
        <v>0</v>
      </c>
      <c r="I11" s="13">
        <f t="shared" si="0"/>
        <v>-0.12878809591250401</v>
      </c>
      <c r="J11" s="43"/>
      <c r="K11" s="45">
        <f>M11+R11+V11+X11</f>
        <v>0.11061178057067378</v>
      </c>
      <c r="L11" s="43"/>
      <c r="M11" s="45">
        <v>-2.0564921105275802E-2</v>
      </c>
      <c r="N11" s="6">
        <v>0.33461692428444351</v>
      </c>
      <c r="O11" s="6">
        <v>-0.25091420139743703</v>
      </c>
      <c r="P11" s="13">
        <f>M11-N11-O11</f>
        <v>-0.10426764399228228</v>
      </c>
      <c r="Q11" s="6"/>
      <c r="R11" s="45">
        <v>0.23578156924354821</v>
      </c>
      <c r="S11" s="6">
        <v>-8.0349937365655738E-2</v>
      </c>
      <c r="T11" s="13">
        <f t="shared" si="1"/>
        <v>0.31613150660920397</v>
      </c>
      <c r="U11" s="1"/>
      <c r="V11" s="22">
        <v>0</v>
      </c>
      <c r="X11" s="46">
        <f t="shared" si="2"/>
        <v>-0.10460486756759863</v>
      </c>
      <c r="Y11" s="6">
        <v>-0.1</v>
      </c>
      <c r="Z11" s="6">
        <v>-1.19078230323711E-2</v>
      </c>
      <c r="AA11" s="6">
        <v>-5.26970445352275E-2</v>
      </c>
      <c r="AB11" s="13">
        <v>0.06</v>
      </c>
    </row>
    <row r="12" spans="1:28" ht="15.5" x14ac:dyDescent="0.35">
      <c r="A12" s="3" t="s">
        <v>38</v>
      </c>
      <c r="B12" s="6">
        <f>D12+M12+R12+V12+X12</f>
        <v>-0.39009463689307866</v>
      </c>
      <c r="C12" s="6"/>
      <c r="D12" s="45">
        <f t="shared" si="3"/>
        <v>-0.26534902878244687</v>
      </c>
      <c r="E12" s="12">
        <v>-6.3182967305254897E-2</v>
      </c>
      <c r="F12" s="12">
        <v>-0.20216606147719199</v>
      </c>
      <c r="G12" s="12">
        <v>-8.0818228690217042E-3</v>
      </c>
      <c r="H12" s="6">
        <v>0</v>
      </c>
      <c r="I12" s="13">
        <f t="shared" si="0"/>
        <v>-5.5101144436233193E-2</v>
      </c>
      <c r="J12" s="43"/>
      <c r="K12" s="45">
        <f>M12+R12+V12+X12</f>
        <v>-0.12474560811063176</v>
      </c>
      <c r="L12" s="43"/>
      <c r="M12" s="45">
        <v>-0.13968985126063899</v>
      </c>
      <c r="N12" s="6">
        <v>0.36452052010166763</v>
      </c>
      <c r="O12" s="6">
        <v>-0.2512897970589853</v>
      </c>
      <c r="P12" s="13">
        <f>M12-N12-O12</f>
        <v>-0.25292057430332132</v>
      </c>
      <c r="Q12" s="6"/>
      <c r="R12" s="45">
        <v>0.2322414769702412</v>
      </c>
      <c r="S12" s="6">
        <v>-7.9837755274801803E-2</v>
      </c>
      <c r="T12" s="13">
        <f t="shared" si="1"/>
        <v>0.31207923224504297</v>
      </c>
      <c r="U12" s="1"/>
      <c r="V12" s="22">
        <v>0</v>
      </c>
      <c r="X12" s="46">
        <f t="shared" si="2"/>
        <v>-0.21729723382023397</v>
      </c>
      <c r="Y12" s="6">
        <v>0</v>
      </c>
      <c r="Z12" s="6">
        <v>-1.1377663947452999E-2</v>
      </c>
      <c r="AA12" s="6">
        <v>-0.26591956987278098</v>
      </c>
      <c r="AB12" s="13">
        <v>0.06</v>
      </c>
    </row>
    <row r="13" spans="1:28" ht="15.5" x14ac:dyDescent="0.35">
      <c r="A13" s="3" t="s">
        <v>39</v>
      </c>
      <c r="B13" s="6">
        <f>D13+M13+R13+V13+X13</f>
        <v>-0.36224112383561557</v>
      </c>
      <c r="C13" s="6"/>
      <c r="D13" s="45">
        <f t="shared" si="3"/>
        <v>-0.30067484545759199</v>
      </c>
      <c r="E13" s="12">
        <v>-0.110005919090208</v>
      </c>
      <c r="F13" s="12">
        <v>-0.190668926367384</v>
      </c>
      <c r="G13" s="12">
        <v>-7.4066059600809975E-3</v>
      </c>
      <c r="H13" s="6">
        <v>0</v>
      </c>
      <c r="I13" s="13">
        <f t="shared" si="0"/>
        <v>-0.102599313130127</v>
      </c>
      <c r="J13" s="43"/>
      <c r="K13" s="45">
        <f>M13+R13+V13+X13</f>
        <v>-6.1566278378023587E-2</v>
      </c>
      <c r="L13" s="43"/>
      <c r="M13" s="45">
        <v>2.3868435894182027E-2</v>
      </c>
      <c r="N13" s="6">
        <v>0.35688166465065485</v>
      </c>
      <c r="O13" s="6">
        <v>-0.11797867696097959</v>
      </c>
      <c r="P13" s="13">
        <f>M13-N13-O13</f>
        <v>-0.21503455179549325</v>
      </c>
      <c r="Q13" s="6"/>
      <c r="R13" s="45">
        <v>0.22562432284740291</v>
      </c>
      <c r="S13" s="6">
        <v>-7.7543322017028959E-2</v>
      </c>
      <c r="T13" s="13">
        <f t="shared" si="1"/>
        <v>0.30316764486443187</v>
      </c>
      <c r="U13" s="1"/>
      <c r="V13" s="22">
        <v>0</v>
      </c>
      <c r="X13" s="46">
        <f t="shared" si="2"/>
        <v>-0.31105903711960853</v>
      </c>
      <c r="Y13" s="6">
        <v>0</v>
      </c>
      <c r="Z13" s="6">
        <v>-9.4192493134394994E-3</v>
      </c>
      <c r="AA13" s="6">
        <v>-0.36163978780616901</v>
      </c>
      <c r="AB13" s="13">
        <v>0.06</v>
      </c>
    </row>
    <row r="14" spans="1:28" ht="15.5" x14ac:dyDescent="0.35">
      <c r="A14" s="3" t="s">
        <v>80</v>
      </c>
      <c r="B14" s="6">
        <f>D14+M14+R14+V14+X14</f>
        <v>-0.24691325545097947</v>
      </c>
      <c r="C14" s="3"/>
      <c r="D14" s="45">
        <f t="shared" si="3"/>
        <v>-0.29328216086015602</v>
      </c>
      <c r="E14" s="12">
        <v>-0.107337423569472</v>
      </c>
      <c r="F14" s="12">
        <v>-0.185944737290684</v>
      </c>
      <c r="G14" s="12">
        <v>-7.4491001592636996E-3</v>
      </c>
      <c r="H14" s="6">
        <v>0</v>
      </c>
      <c r="I14" s="13">
        <f t="shared" si="0"/>
        <v>-9.9888323410208299E-2</v>
      </c>
      <c r="J14" s="6"/>
      <c r="K14" s="45">
        <f>M14+R14+V14+X14</f>
        <v>4.6368905409176542E-2</v>
      </c>
      <c r="L14" s="6"/>
      <c r="M14" s="45">
        <v>0.19088234782406902</v>
      </c>
      <c r="N14" s="12">
        <v>0.24574813464964082</v>
      </c>
      <c r="O14" s="6">
        <v>-7.0952013217929488E-2</v>
      </c>
      <c r="P14" s="13">
        <f>M14-N14-O14</f>
        <v>1.6086226392357683E-2</v>
      </c>
      <c r="Q14" s="6"/>
      <c r="R14" s="45">
        <v>0.21377163136810481</v>
      </c>
      <c r="S14" s="12">
        <v>-4.4355059292675275E-2</v>
      </c>
      <c r="T14" s="13">
        <f t="shared" si="1"/>
        <v>0.25812669066078009</v>
      </c>
      <c r="V14" s="22">
        <v>0</v>
      </c>
      <c r="X14" s="46">
        <f t="shared" si="2"/>
        <v>-0.35828507378299729</v>
      </c>
      <c r="Y14" s="6">
        <v>0</v>
      </c>
      <c r="Z14" s="30">
        <v>2.5347885712010701E-2</v>
      </c>
      <c r="AA14" s="30">
        <v>-0.38363295949500797</v>
      </c>
      <c r="AB14" s="13">
        <v>0</v>
      </c>
    </row>
    <row r="15" spans="1:28" ht="15.5" x14ac:dyDescent="0.35">
      <c r="K15" s="44"/>
      <c r="L15" s="6"/>
      <c r="M15" s="6"/>
      <c r="N15" s="6"/>
      <c r="O15" s="6"/>
      <c r="P15" s="6"/>
      <c r="Q15" s="6"/>
      <c r="R15" s="6"/>
      <c r="S15" s="19"/>
      <c r="T15" s="6"/>
      <c r="U15" s="1"/>
    </row>
    <row r="16" spans="1:28" ht="15.5" x14ac:dyDescent="0.35">
      <c r="D16" s="64"/>
      <c r="E16" s="64"/>
      <c r="F16" s="64"/>
      <c r="G16" s="64"/>
      <c r="H16" s="64"/>
      <c r="I16" s="64"/>
      <c r="J16" s="64"/>
      <c r="K16" s="64"/>
      <c r="L16" s="63"/>
      <c r="M16" s="64"/>
      <c r="N16" s="63"/>
      <c r="O16" s="63"/>
      <c r="P16" s="63"/>
      <c r="Q16" s="63"/>
      <c r="R16" s="63"/>
      <c r="S16" s="63"/>
      <c r="T16" s="6"/>
      <c r="U16" s="1"/>
    </row>
    <row r="17" spans="1:21" ht="15.5" x14ac:dyDescent="0.35">
      <c r="D17" s="64"/>
      <c r="E17" s="64"/>
      <c r="F17" s="64"/>
      <c r="G17" s="64"/>
      <c r="H17" s="64"/>
      <c r="I17" s="64"/>
      <c r="J17" s="64"/>
      <c r="K17" s="64"/>
      <c r="L17" s="63"/>
      <c r="M17" s="64"/>
      <c r="N17" s="64"/>
      <c r="O17" s="63"/>
      <c r="P17" s="63"/>
      <c r="Q17" s="63"/>
      <c r="R17" s="63"/>
      <c r="S17" s="63"/>
      <c r="T17" s="6"/>
      <c r="U17" s="1"/>
    </row>
    <row r="18" spans="1:21" ht="15.5" x14ac:dyDescent="0.35">
      <c r="A18" s="3"/>
      <c r="B18" s="3"/>
      <c r="C18" s="3"/>
      <c r="D18" s="63"/>
      <c r="E18" s="63"/>
      <c r="F18" s="63"/>
      <c r="G18" s="65"/>
      <c r="H18" s="65"/>
      <c r="I18" s="65"/>
      <c r="J18" s="65"/>
      <c r="K18" s="65"/>
      <c r="L18" s="65"/>
      <c r="M18" s="67"/>
      <c r="N18" s="63"/>
      <c r="O18" s="65"/>
      <c r="P18" s="65"/>
      <c r="Q18" s="65"/>
      <c r="R18" s="67"/>
      <c r="S18" s="63"/>
      <c r="T18" s="3"/>
    </row>
    <row r="19" spans="1:21" ht="15.5" x14ac:dyDescent="0.35">
      <c r="A19" s="3"/>
      <c r="B19" s="3"/>
      <c r="C19" s="43"/>
      <c r="D19" s="66"/>
      <c r="E19" s="63"/>
      <c r="F19" s="63"/>
      <c r="G19" s="65"/>
      <c r="H19" s="65"/>
      <c r="I19" s="65"/>
      <c r="J19" s="65"/>
      <c r="K19" s="65"/>
      <c r="L19" s="65"/>
      <c r="M19" s="67"/>
      <c r="N19" s="65"/>
      <c r="O19" s="65"/>
      <c r="P19" s="65"/>
      <c r="Q19" s="65"/>
      <c r="R19" s="67"/>
      <c r="S19" s="65"/>
      <c r="T19" s="3"/>
    </row>
    <row r="20" spans="1:21" ht="15.5" x14ac:dyDescent="0.35">
      <c r="D20" s="64"/>
      <c r="E20" s="63"/>
      <c r="F20" s="63"/>
      <c r="G20" s="64"/>
      <c r="H20" s="64"/>
      <c r="I20" s="64"/>
      <c r="J20" s="64"/>
      <c r="K20" s="64"/>
      <c r="L20" s="64"/>
      <c r="M20" s="67"/>
      <c r="N20" s="64"/>
      <c r="O20" s="64"/>
      <c r="P20" s="64"/>
      <c r="Q20" s="64"/>
      <c r="R20" s="67"/>
      <c r="S20" s="64"/>
    </row>
    <row r="21" spans="1:21" ht="15.5" x14ac:dyDescent="0.35">
      <c r="D21" s="64"/>
      <c r="E21" s="63"/>
      <c r="F21" s="63"/>
      <c r="G21" s="64"/>
      <c r="H21" s="64"/>
      <c r="I21" s="64"/>
      <c r="J21" s="64"/>
      <c r="K21" s="64"/>
      <c r="L21" s="64"/>
      <c r="M21" s="67"/>
      <c r="N21" s="64"/>
      <c r="O21" s="64"/>
      <c r="P21" s="64"/>
      <c r="Q21" s="64"/>
      <c r="R21" s="67"/>
      <c r="S21" s="64"/>
    </row>
    <row r="22" spans="1:21" ht="15.5" x14ac:dyDescent="0.35">
      <c r="D22" s="64"/>
      <c r="E22" s="63"/>
      <c r="F22" s="63"/>
      <c r="G22" s="64"/>
      <c r="H22" s="64"/>
      <c r="I22" s="64"/>
      <c r="J22" s="64"/>
      <c r="K22" s="64"/>
      <c r="L22" s="64"/>
      <c r="M22" s="67"/>
      <c r="N22" s="64"/>
      <c r="O22" s="64"/>
      <c r="P22" s="64"/>
      <c r="Q22" s="64"/>
      <c r="R22" s="67"/>
      <c r="S22" s="64"/>
    </row>
    <row r="23" spans="1:21" ht="15.5" x14ac:dyDescent="0.35">
      <c r="D23" s="64"/>
      <c r="E23" s="63"/>
      <c r="F23" s="63"/>
      <c r="G23" s="64"/>
      <c r="H23" s="64"/>
      <c r="I23" s="64"/>
      <c r="J23" s="64"/>
      <c r="K23" s="64"/>
      <c r="L23" s="64"/>
      <c r="M23" s="67"/>
      <c r="N23" s="64"/>
      <c r="O23" s="64"/>
      <c r="P23" s="64"/>
      <c r="Q23" s="64"/>
      <c r="R23" s="67"/>
      <c r="S23" s="64"/>
    </row>
    <row r="24" spans="1:21" ht="15.5" x14ac:dyDescent="0.35">
      <c r="D24" s="64"/>
      <c r="E24" s="63"/>
      <c r="F24" s="63"/>
      <c r="G24" s="64"/>
      <c r="H24" s="64"/>
      <c r="I24" s="64"/>
      <c r="J24" s="64"/>
      <c r="K24" s="64"/>
      <c r="L24" s="64"/>
      <c r="M24" s="67"/>
      <c r="N24" s="64"/>
      <c r="O24" s="64"/>
      <c r="P24" s="64"/>
      <c r="Q24" s="64"/>
      <c r="R24" s="67"/>
      <c r="S24" s="64"/>
    </row>
    <row r="25" spans="1:21" ht="15.5" x14ac:dyDescent="0.35">
      <c r="D25" s="64"/>
      <c r="E25" s="63"/>
      <c r="F25" s="63"/>
      <c r="G25" s="64"/>
      <c r="H25" s="64"/>
      <c r="I25" s="64"/>
      <c r="J25" s="64"/>
      <c r="K25" s="64"/>
      <c r="L25" s="64"/>
      <c r="M25" s="67"/>
      <c r="N25" s="64"/>
      <c r="O25" s="64"/>
      <c r="P25" s="64"/>
      <c r="Q25" s="64"/>
      <c r="R25" s="67"/>
      <c r="S25" s="64"/>
    </row>
    <row r="26" spans="1:21" ht="15.5" x14ac:dyDescent="0.35">
      <c r="D26" s="64"/>
      <c r="E26" s="63"/>
      <c r="F26" s="63"/>
      <c r="G26" s="64"/>
      <c r="H26" s="64"/>
      <c r="I26" s="64"/>
      <c r="J26" s="64"/>
      <c r="K26" s="64"/>
      <c r="L26" s="64"/>
      <c r="M26" s="67"/>
      <c r="N26" s="64"/>
      <c r="O26" s="64"/>
      <c r="P26" s="64"/>
      <c r="Q26" s="64"/>
      <c r="R26" s="67"/>
      <c r="S26" s="64"/>
    </row>
    <row r="27" spans="1:21" ht="15.5" x14ac:dyDescent="0.35">
      <c r="D27" s="64"/>
      <c r="E27" s="63"/>
      <c r="F27" s="63"/>
      <c r="G27" s="64"/>
      <c r="H27" s="64"/>
      <c r="I27" s="64"/>
      <c r="J27" s="64"/>
      <c r="K27" s="64"/>
      <c r="L27" s="64"/>
      <c r="M27" s="67"/>
      <c r="N27" s="64"/>
      <c r="O27" s="64"/>
      <c r="P27" s="64"/>
      <c r="Q27" s="64"/>
      <c r="R27" s="67"/>
      <c r="S27" s="64"/>
    </row>
    <row r="28" spans="1:21" x14ac:dyDescent="0.35">
      <c r="D28" s="64"/>
      <c r="E28" s="64"/>
      <c r="F28" s="64"/>
      <c r="G28" s="64"/>
      <c r="H28" s="64"/>
      <c r="I28" s="64"/>
      <c r="J28" s="64"/>
      <c r="K28" s="64"/>
      <c r="L28" s="64"/>
      <c r="M28" s="64"/>
      <c r="N28" s="64"/>
      <c r="O28" s="64"/>
      <c r="P28" s="64"/>
      <c r="Q28" s="64"/>
      <c r="R28" s="64"/>
      <c r="S28" s="64"/>
    </row>
    <row r="29" spans="1:21" x14ac:dyDescent="0.35">
      <c r="D29" s="64"/>
      <c r="E29" s="64"/>
      <c r="F29" s="64"/>
      <c r="G29" s="64"/>
      <c r="H29" s="64"/>
      <c r="I29" s="64"/>
      <c r="J29" s="64"/>
      <c r="K29" s="64"/>
      <c r="L29" s="64"/>
      <c r="M29" s="64"/>
      <c r="N29" s="64"/>
      <c r="O29" s="64"/>
      <c r="P29" s="64"/>
      <c r="Q29" s="64"/>
      <c r="R29" s="64"/>
      <c r="S29" s="64"/>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3"/>
  <sheetViews>
    <sheetView workbookViewId="0">
      <selection activeCell="L9" sqref="L9"/>
    </sheetView>
  </sheetViews>
  <sheetFormatPr defaultRowHeight="14.5" x14ac:dyDescent="0.35"/>
  <cols>
    <col min="1" max="1" width="14.81640625"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55" t="s">
        <v>50</v>
      </c>
      <c r="E2" s="55"/>
      <c r="F2" s="18"/>
      <c r="G2" s="18"/>
      <c r="H2" s="18"/>
      <c r="I2" s="19"/>
      <c r="J2" s="18"/>
    </row>
    <row r="3" spans="1:10" ht="49.5" customHeight="1" x14ac:dyDescent="0.35">
      <c r="A3" s="5"/>
      <c r="B3" s="5" t="s">
        <v>1</v>
      </c>
      <c r="C3" s="7" t="s">
        <v>41</v>
      </c>
      <c r="D3" s="2" t="s">
        <v>51</v>
      </c>
      <c r="E3" s="2" t="s">
        <v>52</v>
      </c>
      <c r="F3" s="5" t="s">
        <v>42</v>
      </c>
      <c r="G3" s="5" t="s">
        <v>43</v>
      </c>
      <c r="H3" s="5" t="s">
        <v>53</v>
      </c>
      <c r="I3" s="2" t="s">
        <v>54</v>
      </c>
      <c r="J3" s="5"/>
    </row>
    <row r="4" spans="1:10" ht="15.5" x14ac:dyDescent="0.35">
      <c r="A4" s="3" t="s">
        <v>31</v>
      </c>
      <c r="B4" s="6">
        <f t="shared" ref="B4:B12" si="0">C4+SUM(F4:I4)</f>
        <v>-0.43602872997241138</v>
      </c>
      <c r="C4" s="6">
        <f t="shared" ref="C4:C12" si="1">D4+E4</f>
        <v>-0.13364074927108105</v>
      </c>
      <c r="D4" s="62">
        <f>'Table 1'!F5+'Table 1'!I5</f>
        <v>-0.40608411849951037</v>
      </c>
      <c r="E4" s="62">
        <f>'Table 1'!P5+'Table 1'!T5</f>
        <v>0.27244336922842932</v>
      </c>
      <c r="F4" s="6">
        <f>'Table 1'!G5+'Table 1'!N5+'Table 1'!S5+'Table 1'!AB5</f>
        <v>0</v>
      </c>
      <c r="G4" s="6">
        <f>'Table 1'!O5+'Table 1'!V5</f>
        <v>-0.49465344854786403</v>
      </c>
      <c r="H4" s="6">
        <f>'Table 1'!Z5+'Table 1'!AA5</f>
        <v>0.1922654678465337</v>
      </c>
      <c r="I4" s="62">
        <f>'Table 1'!H5+'Table 1'!Y5</f>
        <v>0</v>
      </c>
      <c r="J4" s="6"/>
    </row>
    <row r="5" spans="1:10" ht="15.5" x14ac:dyDescent="0.35">
      <c r="A5" s="3" t="s">
        <v>32</v>
      </c>
      <c r="B5" s="6">
        <f t="shared" si="0"/>
        <v>0.34568483166248709</v>
      </c>
      <c r="C5" s="6">
        <f t="shared" si="1"/>
        <v>-5.924676161530984E-2</v>
      </c>
      <c r="D5" s="62">
        <f>'Table 1'!F6+'Table 1'!I6</f>
        <v>-0.27048351985838959</v>
      </c>
      <c r="E5" s="62">
        <f>'Table 1'!P6+'Table 1'!T6</f>
        <v>0.21123675824307975</v>
      </c>
      <c r="F5" s="6">
        <f>'Table 1'!G6+'Table 1'!N6+'Table 1'!S6+'Table 1'!AB6</f>
        <v>0.60387234885898666</v>
      </c>
      <c r="G5" s="6">
        <f>'Table 1'!O6+'Table 1'!V6</f>
        <v>-0.3999094257434383</v>
      </c>
      <c r="H5" s="6">
        <f>'Table 1'!Z6+'Table 1'!AA6</f>
        <v>0.20096867016224859</v>
      </c>
      <c r="I5" s="62">
        <f>'Table 1'!H6+'Table 1'!Y6</f>
        <v>0</v>
      </c>
      <c r="J5" s="6"/>
    </row>
    <row r="6" spans="1:10" ht="15.5" x14ac:dyDescent="0.35">
      <c r="A6" s="3" t="s">
        <v>33</v>
      </c>
      <c r="B6" s="6">
        <f t="shared" si="0"/>
        <v>-1.3343941160446944</v>
      </c>
      <c r="C6" s="6">
        <f t="shared" si="1"/>
        <v>5.6121115186243409E-2</v>
      </c>
      <c r="D6" s="62">
        <f>'Table 1'!F7+'Table 1'!I7</f>
        <v>-0.27070768550445906</v>
      </c>
      <c r="E6" s="62">
        <f>'Table 1'!P7+'Table 1'!T7</f>
        <v>0.32682880069070247</v>
      </c>
      <c r="F6" s="6">
        <f>'Table 1'!G7+'Table 1'!N7+'Table 1'!S7+'Table 1'!AB7</f>
        <v>0.33137426761889011</v>
      </c>
      <c r="G6" s="6">
        <f>'Table 1'!O7+'Table 1'!V7</f>
        <v>-0.33592179578179721</v>
      </c>
      <c r="H6" s="6">
        <f>'Table 1'!Z7+'Table 1'!AA7</f>
        <v>0.11403229693196941</v>
      </c>
      <c r="I6" s="62">
        <f>'Table 1'!H7+'Table 1'!Y7</f>
        <v>-1.5</v>
      </c>
      <c r="J6" s="6"/>
    </row>
    <row r="7" spans="1:10" ht="15.5" x14ac:dyDescent="0.35">
      <c r="A7" s="3" t="s">
        <v>34</v>
      </c>
      <c r="B7" s="6">
        <f t="shared" si="0"/>
        <v>2.9875485988103323</v>
      </c>
      <c r="C7" s="6">
        <f t="shared" si="1"/>
        <v>-7.3149667280664188E-4</v>
      </c>
      <c r="D7" s="62">
        <f>'Table 1'!F8+'Table 1'!I8</f>
        <v>-0.21695014660677098</v>
      </c>
      <c r="E7" s="62">
        <f>'Table 1'!P8+'Table 1'!T8</f>
        <v>0.21621864993396434</v>
      </c>
      <c r="F7" s="6">
        <f>'Table 1'!G8+'Table 1'!N8+'Table 1'!S8+'Table 1'!AB8</f>
        <v>0.79017322192992379</v>
      </c>
      <c r="G7" s="6">
        <f>'Table 1'!O8+'Table 1'!V8</f>
        <v>-0.28977090259714</v>
      </c>
      <c r="H7" s="6">
        <f>'Table 1'!Z8+'Table 1'!AA8</f>
        <v>0.2878777761503547</v>
      </c>
      <c r="I7" s="62">
        <f>'Table 1'!H8+'Table 1'!Y8</f>
        <v>2.2000000000000002</v>
      </c>
      <c r="J7" s="6"/>
    </row>
    <row r="8" spans="1:10" ht="15.5" x14ac:dyDescent="0.35">
      <c r="A8" s="3" t="s">
        <v>35</v>
      </c>
      <c r="B8" s="6">
        <f t="shared" si="0"/>
        <v>-0.15007697161418909</v>
      </c>
      <c r="C8" s="6">
        <f t="shared" si="1"/>
        <v>-0.32399939727458249</v>
      </c>
      <c r="D8" s="62">
        <f>'Table 1'!F9+'Table 1'!I9</f>
        <v>-0.29786823575798949</v>
      </c>
      <c r="E8" s="62">
        <f>'Table 1'!P9+'Table 1'!T9</f>
        <v>-2.6131161516593004E-2</v>
      </c>
      <c r="F8" s="6">
        <f>'Table 1'!G9+'Table 1'!N9+'Table 1'!S9+'Table 1'!AB9</f>
        <v>0.69618141345128315</v>
      </c>
      <c r="G8" s="6">
        <f>'Table 1'!O9+'Table 1'!V9</f>
        <v>-0.24788353672152452</v>
      </c>
      <c r="H8" s="6">
        <f>'Table 1'!Z9+'Table 1'!AA9</f>
        <v>0.2256245489306348</v>
      </c>
      <c r="I8" s="62">
        <f>'Table 1'!H9+'Table 1'!Y9</f>
        <v>-0.5</v>
      </c>
      <c r="J8" s="6"/>
    </row>
    <row r="9" spans="1:10" ht="15.5" x14ac:dyDescent="0.35">
      <c r="A9" s="3" t="s">
        <v>36</v>
      </c>
      <c r="B9" s="6">
        <f t="shared" si="0"/>
        <v>6.1522083858784243E-2</v>
      </c>
      <c r="C9" s="6">
        <f t="shared" si="1"/>
        <v>-8.3839372863703493E-2</v>
      </c>
      <c r="D9" s="62">
        <f>'Table 1'!F10+'Table 1'!I10</f>
        <v>-0.2969527459840432</v>
      </c>
      <c r="E9" s="62">
        <f>'Table 1'!P10+'Table 1'!T10</f>
        <v>0.21311337312033971</v>
      </c>
      <c r="F9" s="6">
        <f>'Table 1'!G10+'Table 1'!N10+'Table 1'!S10+'Table 1'!AB10</f>
        <v>0.43695943667830733</v>
      </c>
      <c r="G9" s="6">
        <f>'Table 1'!O10+'Table 1'!V10</f>
        <v>-0.24857289383347</v>
      </c>
      <c r="H9" s="6">
        <f>'Table 1'!Z10+'Table 1'!AA10</f>
        <v>5.6974913877650406E-2</v>
      </c>
      <c r="I9" s="62">
        <f>'Table 1'!H10+'Table 1'!Y10</f>
        <v>-0.1</v>
      </c>
      <c r="J9" s="6"/>
    </row>
    <row r="10" spans="1:10" ht="15.5" x14ac:dyDescent="0.35">
      <c r="A10" s="3" t="s">
        <v>37</v>
      </c>
      <c r="B10" s="6">
        <f t="shared" si="0"/>
        <v>-0.22124489691225918</v>
      </c>
      <c r="C10" s="6">
        <f t="shared" si="1"/>
        <v>-0.11487129137116731</v>
      </c>
      <c r="D10" s="62">
        <f>'Table 1'!F11+'Table 1'!I11</f>
        <v>-0.326735153988089</v>
      </c>
      <c r="E10" s="62">
        <f>'Table 1'!P11+'Table 1'!T11</f>
        <v>0.21186386261692169</v>
      </c>
      <c r="F10" s="6">
        <f>'Table 1'!G11+'Table 1'!N11+'Table 1'!S11+'Table 1'!AB11</f>
        <v>0.30914546342394378</v>
      </c>
      <c r="G10" s="6">
        <f>'Table 1'!O11+'Table 1'!V11</f>
        <v>-0.25091420139743703</v>
      </c>
      <c r="H10" s="6">
        <f>'Table 1'!Z11+'Table 1'!AA11</f>
        <v>-6.4604867567598603E-2</v>
      </c>
      <c r="I10" s="62">
        <f>'Table 1'!H11+'Table 1'!Y11</f>
        <v>-0.1</v>
      </c>
      <c r="J10" s="6"/>
    </row>
    <row r="11" spans="1:10" ht="15.5" x14ac:dyDescent="0.35">
      <c r="A11" s="3" t="s">
        <v>38</v>
      </c>
      <c r="B11" s="6">
        <f t="shared" si="0"/>
        <v>-0.39009463689307866</v>
      </c>
      <c r="C11" s="6">
        <f t="shared" si="1"/>
        <v>-0.19810854797170352</v>
      </c>
      <c r="D11" s="62">
        <f>'Table 1'!F12+'Table 1'!I12</f>
        <v>-0.25726720591342517</v>
      </c>
      <c r="E11" s="62">
        <f>'Table 1'!P12+'Table 1'!T12</f>
        <v>5.9158657941721648E-2</v>
      </c>
      <c r="F11" s="6">
        <f>'Table 1'!G12+'Table 1'!N12+'Table 1'!S12+'Table 1'!AB12</f>
        <v>0.33660094195784412</v>
      </c>
      <c r="G11" s="6">
        <f>'Table 1'!O12+'Table 1'!V12</f>
        <v>-0.2512897970589853</v>
      </c>
      <c r="H11" s="6">
        <f>'Table 1'!Z12+'Table 1'!AA12</f>
        <v>-0.27729723382023397</v>
      </c>
      <c r="I11" s="62">
        <f>'Table 1'!H12+'Table 1'!Y12</f>
        <v>0</v>
      </c>
      <c r="J11" s="6"/>
    </row>
    <row r="12" spans="1:10" ht="15.5" x14ac:dyDescent="0.35">
      <c r="A12" s="3" t="s">
        <v>39</v>
      </c>
      <c r="B12" s="6">
        <f t="shared" si="0"/>
        <v>-0.36224112383561563</v>
      </c>
      <c r="C12" s="6">
        <f t="shared" si="1"/>
        <v>-0.20513514642857239</v>
      </c>
      <c r="D12" s="62">
        <f>'Table 1'!F13+'Table 1'!I13</f>
        <v>-0.29326823949751102</v>
      </c>
      <c r="E12" s="62">
        <f>'Table 1'!P13+'Table 1'!T13</f>
        <v>8.8133093068938628E-2</v>
      </c>
      <c r="F12" s="6">
        <f>'Table 1'!G13+'Table 1'!N13+'Table 1'!S13+'Table 1'!AB13</f>
        <v>0.33193173667354486</v>
      </c>
      <c r="G12" s="6">
        <f>'Table 1'!O13+'Table 1'!V13</f>
        <v>-0.11797867696097959</v>
      </c>
      <c r="H12" s="6">
        <f>'Table 1'!Z13+'Table 1'!AA13</f>
        <v>-0.37105903711960853</v>
      </c>
      <c r="I12" s="62">
        <f>'Table 1'!H13+'Table 1'!Y13</f>
        <v>0</v>
      </c>
      <c r="J12" s="6"/>
    </row>
    <row r="13" spans="1:10" ht="15.5" x14ac:dyDescent="0.35">
      <c r="A13" s="3" t="s">
        <v>80</v>
      </c>
      <c r="B13" s="6">
        <f t="shared" ref="B13" si="2">C13+SUM(F13:I13)</f>
        <v>-0.24691325545097947</v>
      </c>
      <c r="C13" s="6">
        <f t="shared" ref="C13" si="3">D13+E13</f>
        <v>-1.1620143647754544E-2</v>
      </c>
      <c r="D13" s="62">
        <f>'Table 1'!F14+'Table 1'!I14</f>
        <v>-0.28583306070089232</v>
      </c>
      <c r="E13" s="62">
        <f>'Table 1'!P14+'Table 1'!T14</f>
        <v>0.27421291705313777</v>
      </c>
      <c r="F13" s="6">
        <f>'Table 1'!G14+'Table 1'!N14+'Table 1'!S14+'Table 1'!AB14</f>
        <v>0.19394397519770185</v>
      </c>
      <c r="G13" s="6">
        <f>'Table 1'!O14+'Table 1'!V14</f>
        <v>-7.0952013217929488E-2</v>
      </c>
      <c r="H13" s="6">
        <f>'Table 1'!Z14+'Table 1'!AA14</f>
        <v>-0.35828507378299729</v>
      </c>
      <c r="I13" s="62">
        <f>'Table 1'!H14+'Table 1'!Y14</f>
        <v>0</v>
      </c>
    </row>
  </sheetData>
  <mergeCells count="1">
    <mergeCell ref="D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AB19"/>
  <sheetViews>
    <sheetView zoomScaleNormal="100" workbookViewId="0">
      <selection activeCell="F4" sqref="F4"/>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51" t="s">
        <v>83</v>
      </c>
      <c r="B1" s="51"/>
      <c r="C1" s="51"/>
      <c r="D1" s="51"/>
      <c r="E1" s="51"/>
      <c r="F1" s="3"/>
      <c r="G1" s="3"/>
      <c r="H1" s="3"/>
      <c r="I1" s="3"/>
      <c r="J1" s="3"/>
      <c r="K1" s="3"/>
      <c r="L1" s="3"/>
      <c r="M1" s="3"/>
      <c r="N1" s="3"/>
      <c r="O1" s="3"/>
      <c r="P1" s="3"/>
      <c r="Q1" s="3"/>
      <c r="R1" s="3"/>
      <c r="S1" s="3"/>
      <c r="T1" s="3"/>
    </row>
    <row r="2" spans="1:28" ht="49.5" customHeight="1" x14ac:dyDescent="0.35">
      <c r="A2" s="3"/>
      <c r="B2" s="42" t="s">
        <v>1</v>
      </c>
      <c r="C2" s="3"/>
      <c r="D2" s="52" t="s">
        <v>2</v>
      </c>
      <c r="E2" s="52"/>
      <c r="F2" s="52"/>
      <c r="G2" s="52"/>
      <c r="H2" s="52"/>
      <c r="I2" s="52"/>
      <c r="J2" s="3"/>
      <c r="K2" s="42" t="s">
        <v>3</v>
      </c>
      <c r="L2" s="3"/>
      <c r="M2" s="52" t="s">
        <v>4</v>
      </c>
      <c r="N2" s="53"/>
      <c r="O2" s="53"/>
      <c r="P2" s="53"/>
      <c r="Q2" s="9"/>
      <c r="R2" s="52" t="s">
        <v>5</v>
      </c>
      <c r="S2" s="53"/>
      <c r="T2" s="53"/>
      <c r="V2" s="42" t="s">
        <v>6</v>
      </c>
      <c r="W2" s="9"/>
      <c r="X2" s="54" t="s">
        <v>7</v>
      </c>
      <c r="Y2" s="54"/>
      <c r="Z2" s="54"/>
      <c r="AA2" s="54"/>
      <c r="AB2" s="54"/>
    </row>
    <row r="3" spans="1:28" ht="31.5" customHeight="1" x14ac:dyDescent="0.35">
      <c r="A3" s="3"/>
      <c r="B3" s="3"/>
      <c r="C3" s="3"/>
      <c r="D3" s="8" t="s">
        <v>8</v>
      </c>
      <c r="E3" s="3"/>
      <c r="F3" s="3"/>
      <c r="G3" s="50" t="s">
        <v>9</v>
      </c>
      <c r="H3" s="50"/>
      <c r="I3" s="50"/>
      <c r="J3" s="3"/>
      <c r="K3" s="3"/>
      <c r="L3" s="3"/>
      <c r="M3" s="4" t="s">
        <v>10</v>
      </c>
      <c r="N3" s="47" t="s">
        <v>11</v>
      </c>
      <c r="O3" s="47"/>
      <c r="P3" s="47"/>
      <c r="Q3" s="11"/>
      <c r="R3" s="4" t="s">
        <v>12</v>
      </c>
      <c r="S3" s="47" t="s">
        <v>13</v>
      </c>
      <c r="T3" s="47"/>
      <c r="V3" s="4" t="s">
        <v>14</v>
      </c>
      <c r="X3" s="4" t="s">
        <v>15</v>
      </c>
      <c r="Y3" s="47" t="s">
        <v>16</v>
      </c>
      <c r="Z3" s="47"/>
      <c r="AA3" s="47"/>
      <c r="AB3" s="47"/>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6">
        <v>0</v>
      </c>
      <c r="C5" s="6"/>
      <c r="D5" s="6">
        <v>0</v>
      </c>
      <c r="E5" s="6">
        <v>0</v>
      </c>
      <c r="F5" s="6">
        <v>0</v>
      </c>
      <c r="G5" s="6">
        <v>0</v>
      </c>
      <c r="H5" s="6">
        <v>0</v>
      </c>
      <c r="I5" s="6">
        <v>0</v>
      </c>
      <c r="J5" s="43"/>
      <c r="K5" s="6">
        <v>0</v>
      </c>
      <c r="L5" s="43"/>
      <c r="M5" s="6">
        <v>0</v>
      </c>
      <c r="N5" s="6">
        <v>0</v>
      </c>
      <c r="O5" s="6">
        <v>0</v>
      </c>
      <c r="P5" s="6">
        <v>0</v>
      </c>
      <c r="Q5" s="6"/>
      <c r="R5" s="6">
        <v>0</v>
      </c>
      <c r="S5" s="6">
        <v>0</v>
      </c>
      <c r="T5" s="6">
        <v>0</v>
      </c>
      <c r="U5" s="1"/>
      <c r="V5" s="6">
        <v>0</v>
      </c>
      <c r="X5" s="6">
        <v>0</v>
      </c>
      <c r="Y5" s="6">
        <v>0</v>
      </c>
      <c r="Z5" s="6">
        <v>0</v>
      </c>
      <c r="AA5" s="6">
        <v>0</v>
      </c>
      <c r="AB5" s="6">
        <v>0</v>
      </c>
    </row>
    <row r="6" spans="1:28" ht="15.5" x14ac:dyDescent="0.35">
      <c r="A6" s="3" t="s">
        <v>32</v>
      </c>
      <c r="B6" s="6">
        <v>-1.7279487403575322E-3</v>
      </c>
      <c r="C6" s="6"/>
      <c r="D6" s="6">
        <v>-1.9788105781195046E-3</v>
      </c>
      <c r="E6" s="6">
        <v>-1.58552261610868E-2</v>
      </c>
      <c r="F6" s="6">
        <v>1.3876415582967296E-2</v>
      </c>
      <c r="G6" s="6">
        <v>0</v>
      </c>
      <c r="H6" s="6">
        <v>0</v>
      </c>
      <c r="I6" s="6">
        <v>-1.5855226161086783E-2</v>
      </c>
      <c r="J6" s="43"/>
      <c r="K6" s="6">
        <v>2.5086183776201754E-4</v>
      </c>
      <c r="L6" s="43"/>
      <c r="M6" s="6">
        <v>9.2805432852072212E-4</v>
      </c>
      <c r="N6" s="6">
        <v>0</v>
      </c>
      <c r="O6" s="6">
        <v>0</v>
      </c>
      <c r="P6" s="6">
        <v>9.2805432852061109E-4</v>
      </c>
      <c r="Q6" s="6"/>
      <c r="R6" s="6">
        <v>-6.7719249075876009E-4</v>
      </c>
      <c r="S6" s="6">
        <v>0</v>
      </c>
      <c r="T6" s="6">
        <v>-6.7719249075876009E-4</v>
      </c>
      <c r="U6" s="1"/>
      <c r="V6" s="6">
        <v>0</v>
      </c>
      <c r="X6" s="6">
        <v>0</v>
      </c>
      <c r="Y6" s="6">
        <v>0</v>
      </c>
      <c r="Z6" s="6">
        <v>0</v>
      </c>
      <c r="AA6" s="6">
        <v>0</v>
      </c>
      <c r="AB6" s="6">
        <v>0</v>
      </c>
    </row>
    <row r="7" spans="1:28" ht="15.5" x14ac:dyDescent="0.35">
      <c r="A7" s="3" t="s">
        <v>33</v>
      </c>
      <c r="B7" s="6">
        <v>-3.610269787441811E-2</v>
      </c>
      <c r="C7" s="6"/>
      <c r="D7" s="6">
        <v>-6.1580836219987667E-5</v>
      </c>
      <c r="E7" s="6">
        <v>-6.2609339835040245E-5</v>
      </c>
      <c r="F7" s="6">
        <v>1.0285036149970672E-6</v>
      </c>
      <c r="G7" s="6">
        <v>0</v>
      </c>
      <c r="H7" s="6">
        <v>0</v>
      </c>
      <c r="I7" s="6">
        <v>-6.2609339835040245E-5</v>
      </c>
      <c r="J7" s="43"/>
      <c r="K7" s="6">
        <v>-3.6041117038198234E-2</v>
      </c>
      <c r="L7" s="43"/>
      <c r="M7" s="6">
        <v>-3.1264162481961011E-2</v>
      </c>
      <c r="N7" s="6">
        <v>0</v>
      </c>
      <c r="O7" s="6">
        <v>0</v>
      </c>
      <c r="P7" s="6">
        <v>-3.1264162481961066E-2</v>
      </c>
      <c r="Q7" s="6"/>
      <c r="R7" s="6">
        <v>-4.7769545562372229E-3</v>
      </c>
      <c r="S7" s="6">
        <v>0</v>
      </c>
      <c r="T7" s="6">
        <v>-4.7769545562371674E-3</v>
      </c>
      <c r="U7" s="1"/>
      <c r="V7" s="6">
        <v>0</v>
      </c>
      <c r="X7" s="6">
        <v>0</v>
      </c>
      <c r="Y7" s="6">
        <v>0</v>
      </c>
      <c r="Z7" s="6">
        <v>0</v>
      </c>
      <c r="AA7" s="6">
        <v>0</v>
      </c>
      <c r="AB7" s="6">
        <v>0</v>
      </c>
    </row>
    <row r="8" spans="1:28" ht="15.5" x14ac:dyDescent="0.35">
      <c r="A8" s="3" t="s">
        <v>34</v>
      </c>
      <c r="B8" s="6">
        <v>-3.3799975763405321E-2</v>
      </c>
      <c r="C8" s="6"/>
      <c r="D8" s="6">
        <v>6.4505354217303523E-4</v>
      </c>
      <c r="E8" s="6">
        <v>6.44233980872988E-4</v>
      </c>
      <c r="F8" s="6">
        <v>8.1956129999172234E-7</v>
      </c>
      <c r="G8" s="6">
        <v>0</v>
      </c>
      <c r="H8" s="6">
        <v>0</v>
      </c>
      <c r="I8" s="6">
        <v>6.44233980872988E-4</v>
      </c>
      <c r="J8" s="43"/>
      <c r="K8" s="6">
        <v>-3.4445029305577801E-2</v>
      </c>
      <c r="L8" s="43"/>
      <c r="M8" s="6">
        <v>-2.9539510345962972E-2</v>
      </c>
      <c r="N8" s="6">
        <v>0</v>
      </c>
      <c r="O8" s="6">
        <v>0</v>
      </c>
      <c r="P8" s="6">
        <v>-2.9539510345962916E-2</v>
      </c>
      <c r="Q8" s="6"/>
      <c r="R8" s="6">
        <v>-4.9055189596152182E-3</v>
      </c>
      <c r="S8" s="6">
        <v>0</v>
      </c>
      <c r="T8" s="6">
        <v>-4.9055189596152182E-3</v>
      </c>
      <c r="U8" s="1"/>
      <c r="V8" s="6">
        <v>0</v>
      </c>
      <c r="X8" s="6">
        <v>0</v>
      </c>
      <c r="Y8" s="6">
        <v>0</v>
      </c>
      <c r="Z8" s="6">
        <v>0</v>
      </c>
      <c r="AA8" s="6">
        <v>0</v>
      </c>
      <c r="AB8" s="6">
        <v>0</v>
      </c>
    </row>
    <row r="9" spans="1:28" ht="15.5" x14ac:dyDescent="0.35">
      <c r="A9" s="3" t="s">
        <v>35</v>
      </c>
      <c r="B9" s="6">
        <v>-1.8317689262922765E-2</v>
      </c>
      <c r="C9" s="6"/>
      <c r="D9" s="6">
        <v>6.6695592034510254E-5</v>
      </c>
      <c r="E9" s="6">
        <v>6.6046153867502233E-5</v>
      </c>
      <c r="F9" s="6">
        <v>6.4943816699414292E-7</v>
      </c>
      <c r="G9" s="6">
        <v>0</v>
      </c>
      <c r="H9" s="6">
        <v>0</v>
      </c>
      <c r="I9" s="6">
        <v>6.6046153867502233E-5</v>
      </c>
      <c r="J9" s="43"/>
      <c r="K9" s="6">
        <v>-1.8384384854957275E-2</v>
      </c>
      <c r="L9" s="43"/>
      <c r="M9" s="6">
        <v>-1.4045911746196987E-2</v>
      </c>
      <c r="N9" s="6">
        <v>0</v>
      </c>
      <c r="O9" s="6">
        <v>0</v>
      </c>
      <c r="P9" s="6">
        <v>-1.404591174619696E-2</v>
      </c>
      <c r="Q9" s="6"/>
      <c r="R9" s="6">
        <v>-4.3384731087602879E-3</v>
      </c>
      <c r="S9" s="6">
        <v>0</v>
      </c>
      <c r="T9" s="6">
        <v>-4.3384731087602879E-3</v>
      </c>
      <c r="U9" s="1"/>
      <c r="V9" s="6">
        <v>0</v>
      </c>
      <c r="X9" s="6">
        <v>0</v>
      </c>
      <c r="Y9" s="6">
        <v>0</v>
      </c>
      <c r="Z9" s="6">
        <v>0</v>
      </c>
      <c r="AA9" s="6">
        <v>0</v>
      </c>
      <c r="AB9" s="6">
        <v>0</v>
      </c>
    </row>
    <row r="10" spans="1:28" ht="15.5" x14ac:dyDescent="0.35">
      <c r="A10" s="3" t="s">
        <v>36</v>
      </c>
      <c r="B10" s="6">
        <v>-1.8714313339132482E-2</v>
      </c>
      <c r="C10" s="6"/>
      <c r="D10" s="6">
        <v>2.0349560010818335E-5</v>
      </c>
      <c r="E10" s="6">
        <v>1.9733643177803628E-5</v>
      </c>
      <c r="F10" s="6">
        <v>6.1591683300776801E-7</v>
      </c>
      <c r="G10" s="6">
        <v>0</v>
      </c>
      <c r="H10" s="6">
        <v>0</v>
      </c>
      <c r="I10" s="6">
        <v>1.9733643177810567E-5</v>
      </c>
      <c r="J10" s="43"/>
      <c r="K10" s="6">
        <v>-1.8734662899143328E-2</v>
      </c>
      <c r="L10" s="43"/>
      <c r="M10" s="6">
        <v>-1.4104437037263301E-2</v>
      </c>
      <c r="N10" s="6">
        <v>0</v>
      </c>
      <c r="O10" s="6">
        <v>0</v>
      </c>
      <c r="P10" s="6">
        <v>-1.4104437037263329E-2</v>
      </c>
      <c r="Q10" s="6"/>
      <c r="R10" s="6">
        <v>-4.6302258618799996E-3</v>
      </c>
      <c r="S10" s="6">
        <v>0</v>
      </c>
      <c r="T10" s="6">
        <v>-4.6302258618799996E-3</v>
      </c>
      <c r="U10" s="1"/>
      <c r="V10" s="6">
        <v>0</v>
      </c>
      <c r="X10" s="6">
        <v>0</v>
      </c>
      <c r="Y10" s="6">
        <v>0</v>
      </c>
      <c r="Z10" s="6">
        <v>0</v>
      </c>
      <c r="AA10" s="6">
        <v>0</v>
      </c>
      <c r="AB10" s="6">
        <v>0</v>
      </c>
    </row>
    <row r="11" spans="1:28" ht="15.5" x14ac:dyDescent="0.35">
      <c r="A11" s="3" t="s">
        <v>37</v>
      </c>
      <c r="B11" s="6">
        <v>-1.2700173829028411E-2</v>
      </c>
      <c r="C11" s="6"/>
      <c r="D11" s="6">
        <v>-1.9167709907008668E-5</v>
      </c>
      <c r="E11" s="6">
        <v>-1.981910957199462E-5</v>
      </c>
      <c r="F11" s="6">
        <v>6.5139966501370772E-7</v>
      </c>
      <c r="G11" s="6">
        <v>0</v>
      </c>
      <c r="H11" s="6">
        <v>0</v>
      </c>
      <c r="I11" s="6">
        <v>-1.981910957199462E-5</v>
      </c>
      <c r="J11" s="43"/>
      <c r="K11" s="6">
        <v>-1.2681006119121402E-2</v>
      </c>
      <c r="L11" s="43"/>
      <c r="M11" s="6">
        <v>-1.3916151030672501E-2</v>
      </c>
      <c r="N11" s="6">
        <v>0</v>
      </c>
      <c r="O11" s="6">
        <v>0</v>
      </c>
      <c r="P11" s="6">
        <v>-1.3916151030672508E-2</v>
      </c>
      <c r="Q11" s="6"/>
      <c r="R11" s="6">
        <v>1.235144911551106E-3</v>
      </c>
      <c r="S11" s="6">
        <v>0</v>
      </c>
      <c r="T11" s="6">
        <v>1.2351449115511337E-3</v>
      </c>
      <c r="U11" s="1"/>
      <c r="V11" s="6">
        <v>0</v>
      </c>
      <c r="X11" s="6">
        <v>0</v>
      </c>
      <c r="Y11" s="6">
        <v>0</v>
      </c>
      <c r="Z11" s="6">
        <v>0</v>
      </c>
      <c r="AA11" s="6">
        <v>0</v>
      </c>
      <c r="AB11" s="6">
        <v>0</v>
      </c>
    </row>
    <row r="12" spans="1:28" ht="15.5" x14ac:dyDescent="0.35">
      <c r="A12" s="3" t="s">
        <v>38</v>
      </c>
      <c r="B12" s="6">
        <v>-1.4932883288452048E-2</v>
      </c>
      <c r="C12" s="6"/>
      <c r="D12" s="6">
        <v>8.5307818462720952E-5</v>
      </c>
      <c r="E12" s="6">
        <v>8.4642534998707886E-5</v>
      </c>
      <c r="F12" s="6">
        <v>6.6528346401306671E-7</v>
      </c>
      <c r="G12" s="6">
        <v>0</v>
      </c>
      <c r="H12" s="6">
        <v>0</v>
      </c>
      <c r="I12" s="6">
        <v>8.4642534998707886E-5</v>
      </c>
      <c r="J12" s="43"/>
      <c r="K12" s="6">
        <v>-1.5018191106914741E-2</v>
      </c>
      <c r="L12" s="43"/>
      <c r="M12" s="6">
        <v>-1.6265324661201952E-2</v>
      </c>
      <c r="N12" s="6">
        <v>0</v>
      </c>
      <c r="O12" s="6">
        <v>0</v>
      </c>
      <c r="P12" s="6">
        <v>-1.6265324661201952E-2</v>
      </c>
      <c r="Q12" s="6"/>
      <c r="R12" s="6">
        <v>1.2471335542872108E-3</v>
      </c>
      <c r="S12" s="6">
        <v>0</v>
      </c>
      <c r="T12" s="6">
        <v>1.2471335542871831E-3</v>
      </c>
      <c r="U12" s="1"/>
      <c r="V12" s="6">
        <v>0</v>
      </c>
      <c r="X12" s="6">
        <v>0</v>
      </c>
      <c r="Y12" s="6">
        <v>0</v>
      </c>
      <c r="Z12" s="6">
        <v>0</v>
      </c>
      <c r="AA12" s="6">
        <v>0</v>
      </c>
      <c r="AB12" s="6">
        <v>0</v>
      </c>
    </row>
    <row r="13" spans="1:28" ht="15.5" x14ac:dyDescent="0.35">
      <c r="A13" s="3" t="s">
        <v>39</v>
      </c>
      <c r="B13" s="6">
        <v>-1.4847830506072579E-2</v>
      </c>
      <c r="C13" s="6"/>
      <c r="D13" s="6">
        <v>-1.0359025604034233E-5</v>
      </c>
      <c r="E13" s="6">
        <v>-1.0986474559007697E-5</v>
      </c>
      <c r="F13" s="6">
        <v>6.2744895498734188E-7</v>
      </c>
      <c r="G13" s="6">
        <v>0</v>
      </c>
      <c r="H13" s="6">
        <v>0</v>
      </c>
      <c r="I13" s="6">
        <v>-1.0986474559007697E-5</v>
      </c>
      <c r="J13" s="43"/>
      <c r="K13" s="6">
        <v>-1.4837471480468545E-2</v>
      </c>
      <c r="L13" s="43"/>
      <c r="M13" s="6">
        <v>-1.5988378831888972E-2</v>
      </c>
      <c r="N13" s="6">
        <v>0</v>
      </c>
      <c r="O13" s="6">
        <v>0</v>
      </c>
      <c r="P13" s="6">
        <v>-1.5988378831888972E-2</v>
      </c>
      <c r="Q13" s="6"/>
      <c r="R13" s="6">
        <v>1.1509073514204271E-3</v>
      </c>
      <c r="S13" s="6">
        <v>0</v>
      </c>
      <c r="T13" s="6">
        <v>1.1509073514204271E-3</v>
      </c>
      <c r="U13" s="1"/>
      <c r="V13" s="6">
        <v>0</v>
      </c>
      <c r="X13" s="6">
        <v>0</v>
      </c>
      <c r="Y13" s="6">
        <v>0</v>
      </c>
      <c r="Z13" s="6">
        <v>0</v>
      </c>
      <c r="AA13" s="6">
        <v>0</v>
      </c>
      <c r="AB13" s="6">
        <v>0</v>
      </c>
    </row>
    <row r="14" spans="1:28" ht="15.5" x14ac:dyDescent="0.35">
      <c r="A14" s="3" t="s">
        <v>80</v>
      </c>
      <c r="B14" s="6">
        <v>-1.3189193590004505E-2</v>
      </c>
      <c r="C14" s="3"/>
      <c r="D14" s="6">
        <v>-9.5745908660349599E-6</v>
      </c>
      <c r="E14" s="6">
        <v>-1.0186493567002075E-5</v>
      </c>
      <c r="F14" s="6">
        <v>6.1190270100874855E-7</v>
      </c>
      <c r="G14" s="6">
        <v>0</v>
      </c>
      <c r="H14" s="6">
        <v>0</v>
      </c>
      <c r="I14" s="6">
        <v>-1.0186493567002075E-5</v>
      </c>
      <c r="J14" s="6"/>
      <c r="K14" s="6">
        <v>-1.3179618999138443E-2</v>
      </c>
      <c r="L14" s="6"/>
      <c r="M14" s="6">
        <v>-1.423953924295196E-2</v>
      </c>
      <c r="N14" s="6">
        <v>0</v>
      </c>
      <c r="O14" s="6">
        <v>0</v>
      </c>
      <c r="P14" s="6">
        <v>-1.423953924295196E-2</v>
      </c>
      <c r="Q14" s="6"/>
      <c r="R14" s="6">
        <v>1.0599202438134891E-3</v>
      </c>
      <c r="S14" s="6">
        <v>0</v>
      </c>
      <c r="T14" s="6">
        <v>1.0599202438135169E-3</v>
      </c>
      <c r="V14" s="6">
        <v>0</v>
      </c>
      <c r="X14" s="6">
        <v>0</v>
      </c>
      <c r="Y14" s="6">
        <v>0</v>
      </c>
      <c r="Z14" s="6">
        <v>0</v>
      </c>
      <c r="AA14" s="6">
        <v>0</v>
      </c>
      <c r="AB14" s="6">
        <v>0</v>
      </c>
    </row>
    <row r="15" spans="1:28" ht="15.5" x14ac:dyDescent="0.35">
      <c r="K15" s="44"/>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G18" s="3"/>
      <c r="H18" s="3"/>
      <c r="I18" s="3"/>
      <c r="J18" s="3"/>
      <c r="K18" s="3"/>
      <c r="L18" s="3"/>
      <c r="M18" s="6"/>
      <c r="N18" s="3"/>
      <c r="O18" s="3"/>
      <c r="P18" s="3"/>
      <c r="Q18" s="3"/>
      <c r="R18" s="3"/>
      <c r="S18" s="6"/>
      <c r="T18" s="3"/>
    </row>
    <row r="19" spans="1:21" ht="15.5" x14ac:dyDescent="0.35">
      <c r="A19" s="3"/>
      <c r="B19" s="3"/>
      <c r="C19" s="43"/>
      <c r="D19" s="43"/>
      <c r="G19" s="3"/>
      <c r="H19" s="3"/>
      <c r="I19" s="3"/>
      <c r="J19" s="3"/>
      <c r="K19" s="3"/>
      <c r="L19" s="3"/>
      <c r="M19" s="3"/>
      <c r="N19" s="3"/>
      <c r="O19" s="3"/>
      <c r="P19" s="3"/>
      <c r="Q19" s="3"/>
      <c r="R19" s="3"/>
      <c r="S19" s="3"/>
      <c r="T19" s="3"/>
    </row>
  </sheetData>
  <mergeCells count="9">
    <mergeCell ref="A1:E1"/>
    <mergeCell ref="D2:I2"/>
    <mergeCell ref="M2:P2"/>
    <mergeCell ref="R2:T2"/>
    <mergeCell ref="X2:AB2"/>
    <mergeCell ref="G3:I3"/>
    <mergeCell ref="N3:P3"/>
    <mergeCell ref="S3:T3"/>
    <mergeCell ref="Y3:AB3"/>
  </mergeCells>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3"/>
  <sheetViews>
    <sheetView workbookViewId="0">
      <selection activeCell="B9" sqref="B9"/>
    </sheetView>
  </sheetViews>
  <sheetFormatPr defaultRowHeight="14.5" x14ac:dyDescent="0.35"/>
  <cols>
    <col min="1" max="1" width="14.81640625"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51" t="s">
        <v>84</v>
      </c>
      <c r="B1" s="51"/>
      <c r="C1" s="51"/>
      <c r="D1" s="51"/>
      <c r="E1" s="51"/>
      <c r="F1" s="18"/>
      <c r="G1" s="18"/>
      <c r="H1" s="18"/>
      <c r="I1" s="19"/>
      <c r="J1" s="18"/>
    </row>
    <row r="2" spans="1:10" ht="39.65" customHeight="1" x14ac:dyDescent="0.35">
      <c r="A2" s="17"/>
      <c r="B2" s="17"/>
      <c r="C2" s="17"/>
      <c r="D2" s="55" t="s">
        <v>50</v>
      </c>
      <c r="E2" s="55"/>
      <c r="F2" s="18"/>
      <c r="G2" s="18"/>
      <c r="H2" s="18"/>
      <c r="I2" s="19"/>
      <c r="J2" s="18"/>
    </row>
    <row r="3" spans="1:10" ht="49.5" customHeight="1" x14ac:dyDescent="0.35">
      <c r="A3" s="5"/>
      <c r="B3" s="5" t="s">
        <v>1</v>
      </c>
      <c r="C3" s="7" t="s">
        <v>41</v>
      </c>
      <c r="D3" s="2" t="s">
        <v>51</v>
      </c>
      <c r="E3" s="2" t="s">
        <v>52</v>
      </c>
      <c r="F3" s="5" t="s">
        <v>42</v>
      </c>
      <c r="G3" s="5" t="s">
        <v>43</v>
      </c>
      <c r="H3" s="5" t="s">
        <v>53</v>
      </c>
      <c r="I3" s="2" t="s">
        <v>54</v>
      </c>
      <c r="J3" s="5"/>
    </row>
    <row r="4" spans="1:10" ht="15.5" x14ac:dyDescent="0.35">
      <c r="A4" s="3" t="s">
        <v>31</v>
      </c>
      <c r="B4" s="6">
        <f t="shared" ref="B4:B12" si="0">C4+SUM(F4:I4)</f>
        <v>0</v>
      </c>
      <c r="C4" s="6">
        <f t="shared" ref="C4:C13" si="1">D4+E4</f>
        <v>0</v>
      </c>
      <c r="D4" s="62">
        <f>'Delta Table 1'!F5+'Delta Table 1'!I5</f>
        <v>0</v>
      </c>
      <c r="E4" s="62">
        <f>'Delta Table 1'!P5+'Delta Table 1'!T5</f>
        <v>0</v>
      </c>
      <c r="F4" s="6">
        <f>'Delta Table 1'!G5+'Delta Table 1'!N5+'Delta Table 1'!S5+'Delta Table 1'!AB5</f>
        <v>0</v>
      </c>
      <c r="G4" s="6">
        <f>'Delta Table 1'!O5+'Delta Table 1'!V5</f>
        <v>0</v>
      </c>
      <c r="H4" s="6">
        <f>'Delta Table 1'!Z5+'Delta Table 1'!AA5</f>
        <v>0</v>
      </c>
      <c r="I4" s="62">
        <f>'Delta Table 1'!H5+'Delta Table 1'!Y5</f>
        <v>0</v>
      </c>
      <c r="J4" s="6"/>
    </row>
    <row r="5" spans="1:10" ht="15.5" x14ac:dyDescent="0.35">
      <c r="A5" s="3" t="s">
        <v>32</v>
      </c>
      <c r="B5" s="6">
        <f t="shared" si="0"/>
        <v>-1.7279487403576363E-3</v>
      </c>
      <c r="C5" s="6">
        <f t="shared" si="1"/>
        <v>-1.7279487403576363E-3</v>
      </c>
      <c r="D5" s="62">
        <f>'Delta Table 1'!F6+'Delta Table 1'!I6</f>
        <v>-1.9788105781194873E-3</v>
      </c>
      <c r="E5" s="62">
        <f>'Delta Table 1'!P6+'Delta Table 1'!T6</f>
        <v>2.50861837761851E-4</v>
      </c>
      <c r="F5" s="6">
        <f>'Delta Table 1'!G6+'Delta Table 1'!N6+'Delta Table 1'!S6+'Delta Table 1'!AB6</f>
        <v>0</v>
      </c>
      <c r="G5" s="6">
        <f>'Delta Table 1'!O6+'Delta Table 1'!V6</f>
        <v>0</v>
      </c>
      <c r="H5" s="6">
        <f>'Delta Table 1'!Z6+'Delta Table 1'!AA6</f>
        <v>0</v>
      </c>
      <c r="I5" s="62">
        <f>'Delta Table 1'!H6+'Delta Table 1'!Y6</f>
        <v>0</v>
      </c>
      <c r="J5" s="6"/>
    </row>
    <row r="6" spans="1:10" ht="15.5" x14ac:dyDescent="0.35">
      <c r="A6" s="3" t="s">
        <v>33</v>
      </c>
      <c r="B6" s="6">
        <f t="shared" si="0"/>
        <v>-3.6102697874418277E-2</v>
      </c>
      <c r="C6" s="6">
        <f t="shared" si="1"/>
        <v>-3.6102697874418277E-2</v>
      </c>
      <c r="D6" s="62">
        <f>'Delta Table 1'!F7+'Delta Table 1'!I7</f>
        <v>-6.1580836220043178E-5</v>
      </c>
      <c r="E6" s="62">
        <f>'Delta Table 1'!P7+'Delta Table 1'!T7</f>
        <v>-3.6041117038198234E-2</v>
      </c>
      <c r="F6" s="6">
        <f>'Delta Table 1'!G7+'Delta Table 1'!N7+'Delta Table 1'!S7+'Delta Table 1'!AB7</f>
        <v>0</v>
      </c>
      <c r="G6" s="6">
        <f>'Delta Table 1'!O7+'Delta Table 1'!V7</f>
        <v>0</v>
      </c>
      <c r="H6" s="6">
        <f>'Delta Table 1'!Z7+'Delta Table 1'!AA7</f>
        <v>0</v>
      </c>
      <c r="I6" s="62">
        <f>'Delta Table 1'!H7+'Delta Table 1'!Y7</f>
        <v>0</v>
      </c>
      <c r="J6" s="6"/>
    </row>
    <row r="7" spans="1:10" ht="15.5" x14ac:dyDescent="0.35">
      <c r="A7" s="3" t="s">
        <v>34</v>
      </c>
      <c r="B7" s="6">
        <f t="shared" si="0"/>
        <v>-3.3799975763405155E-2</v>
      </c>
      <c r="C7" s="6">
        <f t="shared" si="1"/>
        <v>-3.3799975763405155E-2</v>
      </c>
      <c r="D7" s="62">
        <f>'Delta Table 1'!F8+'Delta Table 1'!I8</f>
        <v>6.4505354217297972E-4</v>
      </c>
      <c r="E7" s="62">
        <f>'Delta Table 1'!P8+'Delta Table 1'!T8</f>
        <v>-3.4445029305578134E-2</v>
      </c>
      <c r="F7" s="6">
        <f>'Delta Table 1'!G8+'Delta Table 1'!N8+'Delta Table 1'!S8+'Delta Table 1'!AB8</f>
        <v>0</v>
      </c>
      <c r="G7" s="6">
        <f>'Delta Table 1'!O8+'Delta Table 1'!V8</f>
        <v>0</v>
      </c>
      <c r="H7" s="6">
        <f>'Delta Table 1'!Z8+'Delta Table 1'!AA8</f>
        <v>0</v>
      </c>
      <c r="I7" s="62">
        <f>'Delta Table 1'!H8+'Delta Table 1'!Y8</f>
        <v>0</v>
      </c>
      <c r="J7" s="6"/>
    </row>
    <row r="8" spans="1:10" ht="15.5" x14ac:dyDescent="0.35">
      <c r="A8" s="3" t="s">
        <v>35</v>
      </c>
      <c r="B8" s="6">
        <f t="shared" si="0"/>
        <v>-1.8317689262922751E-2</v>
      </c>
      <c r="C8" s="6">
        <f t="shared" si="1"/>
        <v>-1.8317689262922751E-2</v>
      </c>
      <c r="D8" s="62">
        <f>'Delta Table 1'!F9+'Delta Table 1'!I9</f>
        <v>6.6695592034496376E-5</v>
      </c>
      <c r="E8" s="62">
        <f>'Delta Table 1'!P9+'Delta Table 1'!T9</f>
        <v>-1.8384384854957248E-2</v>
      </c>
      <c r="F8" s="6">
        <f>'Delta Table 1'!G9+'Delta Table 1'!N9+'Delta Table 1'!S9+'Delta Table 1'!AB9</f>
        <v>0</v>
      </c>
      <c r="G8" s="6">
        <f>'Delta Table 1'!O9+'Delta Table 1'!V9</f>
        <v>0</v>
      </c>
      <c r="H8" s="6">
        <f>'Delta Table 1'!Z9+'Delta Table 1'!AA9</f>
        <v>0</v>
      </c>
      <c r="I8" s="62">
        <f>'Delta Table 1'!H9+'Delta Table 1'!Y9</f>
        <v>0</v>
      </c>
      <c r="J8" s="6"/>
    </row>
    <row r="9" spans="1:10" ht="15.5" x14ac:dyDescent="0.35">
      <c r="A9" s="3" t="s">
        <v>36</v>
      </c>
      <c r="B9" s="6">
        <f t="shared" si="0"/>
        <v>-1.871431333913251E-2</v>
      </c>
      <c r="C9" s="6">
        <f t="shared" si="1"/>
        <v>-1.871431333913251E-2</v>
      </c>
      <c r="D9" s="62">
        <f>'Delta Table 1'!F10+'Delta Table 1'!I10</f>
        <v>2.0349560010818335E-5</v>
      </c>
      <c r="E9" s="62">
        <f>'Delta Table 1'!P10+'Delta Table 1'!T10</f>
        <v>-1.8734662899143328E-2</v>
      </c>
      <c r="F9" s="6">
        <f>'Delta Table 1'!G10+'Delta Table 1'!N10+'Delta Table 1'!S10+'Delta Table 1'!AB10</f>
        <v>0</v>
      </c>
      <c r="G9" s="6">
        <f>'Delta Table 1'!O10+'Delta Table 1'!V10</f>
        <v>0</v>
      </c>
      <c r="H9" s="6">
        <f>'Delta Table 1'!Z10+'Delta Table 1'!AA10</f>
        <v>0</v>
      </c>
      <c r="I9" s="62">
        <f>'Delta Table 1'!H10+'Delta Table 1'!Y10</f>
        <v>0</v>
      </c>
      <c r="J9" s="6"/>
    </row>
    <row r="10" spans="1:10" ht="15.5" x14ac:dyDescent="0.35">
      <c r="A10" s="3" t="s">
        <v>37</v>
      </c>
      <c r="B10" s="6">
        <f t="shared" si="0"/>
        <v>-1.2700173829028355E-2</v>
      </c>
      <c r="C10" s="6">
        <f t="shared" si="1"/>
        <v>-1.2700173829028355E-2</v>
      </c>
      <c r="D10" s="62">
        <f>'Delta Table 1'!F11+'Delta Table 1'!I11</f>
        <v>-1.9167709906980912E-5</v>
      </c>
      <c r="E10" s="62">
        <f>'Delta Table 1'!P11+'Delta Table 1'!T11</f>
        <v>-1.2681006119121374E-2</v>
      </c>
      <c r="F10" s="6">
        <f>'Delta Table 1'!G11+'Delta Table 1'!N11+'Delta Table 1'!S11+'Delta Table 1'!AB11</f>
        <v>0</v>
      </c>
      <c r="G10" s="6">
        <f>'Delta Table 1'!O11+'Delta Table 1'!V11</f>
        <v>0</v>
      </c>
      <c r="H10" s="6">
        <f>'Delta Table 1'!Z11+'Delta Table 1'!AA11</f>
        <v>0</v>
      </c>
      <c r="I10" s="62">
        <f>'Delta Table 1'!H11+'Delta Table 1'!Y11</f>
        <v>0</v>
      </c>
      <c r="J10" s="6"/>
    </row>
    <row r="11" spans="1:10" ht="15.5" x14ac:dyDescent="0.35">
      <c r="A11" s="3" t="s">
        <v>38</v>
      </c>
      <c r="B11" s="6">
        <f t="shared" si="0"/>
        <v>-1.4932883288452048E-2</v>
      </c>
      <c r="C11" s="6">
        <f t="shared" si="1"/>
        <v>-1.4932883288452048E-2</v>
      </c>
      <c r="D11" s="62">
        <f>'Delta Table 1'!F12+'Delta Table 1'!I12</f>
        <v>8.5307818462720952E-5</v>
      </c>
      <c r="E11" s="62">
        <f>'Delta Table 1'!P12+'Delta Table 1'!T12</f>
        <v>-1.5018191106914769E-2</v>
      </c>
      <c r="F11" s="6">
        <f>'Delta Table 1'!G12+'Delta Table 1'!N12+'Delta Table 1'!S12+'Delta Table 1'!AB12</f>
        <v>0</v>
      </c>
      <c r="G11" s="6">
        <f>'Delta Table 1'!O12+'Delta Table 1'!V12</f>
        <v>0</v>
      </c>
      <c r="H11" s="6">
        <f>'Delta Table 1'!Z12+'Delta Table 1'!AA12</f>
        <v>0</v>
      </c>
      <c r="I11" s="62">
        <f>'Delta Table 1'!H12+'Delta Table 1'!Y12</f>
        <v>0</v>
      </c>
      <c r="J11" s="6"/>
    </row>
    <row r="12" spans="1:10" ht="15.5" x14ac:dyDescent="0.35">
      <c r="A12" s="3" t="s">
        <v>39</v>
      </c>
      <c r="B12" s="6">
        <f t="shared" si="0"/>
        <v>-1.4847830506072565E-2</v>
      </c>
      <c r="C12" s="6">
        <f t="shared" si="1"/>
        <v>-1.4847830506072565E-2</v>
      </c>
      <c r="D12" s="62">
        <f>'Delta Table 1'!F13+'Delta Table 1'!I13</f>
        <v>-1.0359025604020355E-5</v>
      </c>
      <c r="E12" s="62">
        <f>'Delta Table 1'!P13+'Delta Table 1'!T13</f>
        <v>-1.4837471480468545E-2</v>
      </c>
      <c r="F12" s="6">
        <f>'Delta Table 1'!G13+'Delta Table 1'!N13+'Delta Table 1'!S13+'Delta Table 1'!AB13</f>
        <v>0</v>
      </c>
      <c r="G12" s="6">
        <f>'Delta Table 1'!O13+'Delta Table 1'!V13</f>
        <v>0</v>
      </c>
      <c r="H12" s="6">
        <f>'Delta Table 1'!Z13+'Delta Table 1'!AA13</f>
        <v>0</v>
      </c>
      <c r="I12" s="62">
        <f>'Delta Table 1'!H13+'Delta Table 1'!Y13</f>
        <v>0</v>
      </c>
      <c r="J12" s="6"/>
    </row>
    <row r="13" spans="1:10" ht="15.5" x14ac:dyDescent="0.35">
      <c r="A13" s="3" t="s">
        <v>80</v>
      </c>
      <c r="B13" s="6">
        <f t="shared" ref="B13" si="2">C13+SUM(F13:I13)</f>
        <v>-1.3189193590004436E-2</v>
      </c>
      <c r="C13" s="6">
        <f t="shared" si="1"/>
        <v>-1.3189193590004436E-2</v>
      </c>
      <c r="D13" s="62">
        <f>'Delta Table 1'!F14+'Delta Table 1'!I14</f>
        <v>-9.5745908659933265E-6</v>
      </c>
      <c r="E13" s="62">
        <f>'Delta Table 1'!P14+'Delta Table 1'!T14</f>
        <v>-1.3179618999138443E-2</v>
      </c>
      <c r="F13" s="6">
        <f>'Delta Table 1'!G14+'Delta Table 1'!N14+'Delta Table 1'!S14+'Delta Table 1'!AB14</f>
        <v>0</v>
      </c>
      <c r="G13" s="6">
        <f>'Delta Table 1'!O14+'Delta Table 1'!V14</f>
        <v>0</v>
      </c>
      <c r="H13" s="6">
        <f>'Delta Table 1'!Z14+'Delta Table 1'!AA14</f>
        <v>0</v>
      </c>
      <c r="I13" s="62">
        <f>'Delta Table 1'!H14+'Delta Table 1'!Y14</f>
        <v>0</v>
      </c>
    </row>
  </sheetData>
  <mergeCells count="2">
    <mergeCell ref="D2:E2"/>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899-D8B6-42FD-99DE-37AA46514A1B}">
  <dimension ref="A1:AE38"/>
  <sheetViews>
    <sheetView topLeftCell="K1" workbookViewId="0">
      <selection activeCell="AD10" sqref="AD10"/>
    </sheetView>
  </sheetViews>
  <sheetFormatPr defaultRowHeight="14.5" x14ac:dyDescent="0.35"/>
  <cols>
    <col min="2" max="2" width="12.54296875" customWidth="1"/>
    <col min="4" max="4" width="12" customWidth="1"/>
    <col min="5" max="5" width="16.1796875" customWidth="1"/>
    <col min="6" max="12" width="12.7265625" customWidth="1"/>
    <col min="13" max="13" width="16" customWidth="1"/>
    <col min="14" max="20" width="12.7265625" customWidth="1"/>
    <col min="21" max="21" width="13.7265625" customWidth="1"/>
    <col min="22" max="22" width="12.7265625" customWidth="1"/>
    <col min="24" max="24" width="12.1796875" customWidth="1"/>
    <col min="25" max="25" width="16.1796875" customWidth="1"/>
    <col min="28" max="28" width="12.1796875" customWidth="1"/>
    <col min="29" max="29" width="14" customWidth="1"/>
  </cols>
  <sheetData>
    <row r="1" spans="1:31" x14ac:dyDescent="0.35">
      <c r="D1" s="59" t="s">
        <v>55</v>
      </c>
      <c r="E1" s="59"/>
      <c r="F1" s="59"/>
      <c r="G1" s="21"/>
      <c r="H1" s="57" t="s">
        <v>56</v>
      </c>
      <c r="I1" s="57"/>
      <c r="J1" s="57"/>
      <c r="L1" s="60" t="s">
        <v>57</v>
      </c>
      <c r="M1" s="60"/>
      <c r="N1" s="60"/>
      <c r="O1" s="27"/>
      <c r="P1" s="60" t="s">
        <v>58</v>
      </c>
      <c r="Q1" s="60"/>
      <c r="R1" s="60"/>
      <c r="T1" s="61" t="s">
        <v>59</v>
      </c>
      <c r="U1" s="61"/>
      <c r="V1" s="61"/>
      <c r="X1" s="57" t="s">
        <v>60</v>
      </c>
      <c r="Y1" s="57"/>
      <c r="Z1" s="57"/>
      <c r="AB1" s="57" t="s">
        <v>61</v>
      </c>
      <c r="AC1" s="57"/>
      <c r="AD1" s="57"/>
    </row>
    <row r="2" spans="1:31" x14ac:dyDescent="0.35">
      <c r="D2" s="58" t="s">
        <v>62</v>
      </c>
      <c r="E2" s="58"/>
      <c r="F2" s="58"/>
      <c r="G2" s="28"/>
      <c r="H2" s="58" t="s">
        <v>63</v>
      </c>
      <c r="I2" s="58"/>
      <c r="J2" s="58"/>
      <c r="K2" s="28"/>
      <c r="L2" s="58" t="s">
        <v>64</v>
      </c>
      <c r="M2" s="58"/>
      <c r="N2" s="58"/>
      <c r="O2" s="28"/>
      <c r="P2" s="58" t="s">
        <v>64</v>
      </c>
      <c r="Q2" s="58"/>
      <c r="R2" s="58"/>
      <c r="S2" s="28"/>
      <c r="T2" s="58" t="s">
        <v>28</v>
      </c>
      <c r="U2" s="58"/>
      <c r="V2" s="58"/>
      <c r="W2" s="20"/>
      <c r="X2" s="58" t="s">
        <v>65</v>
      </c>
      <c r="Y2" s="58"/>
      <c r="Z2" s="58"/>
      <c r="AA2" s="20"/>
      <c r="AB2" s="58" t="s">
        <v>66</v>
      </c>
      <c r="AC2" s="58"/>
      <c r="AD2" s="58"/>
    </row>
    <row r="3" spans="1:31" s="26" customFormat="1" ht="29" x14ac:dyDescent="0.35">
      <c r="A3" s="26" t="s">
        <v>67</v>
      </c>
      <c r="B3" s="2" t="s">
        <v>68</v>
      </c>
      <c r="D3" s="29" t="s">
        <v>69</v>
      </c>
      <c r="E3" s="29" t="s">
        <v>70</v>
      </c>
      <c r="F3" s="29" t="s">
        <v>71</v>
      </c>
      <c r="G3" s="2"/>
      <c r="H3" s="29" t="s">
        <v>69</v>
      </c>
      <c r="I3" s="29" t="s">
        <v>70</v>
      </c>
      <c r="J3" s="29" t="s">
        <v>71</v>
      </c>
      <c r="K3" s="2"/>
      <c r="L3" s="29" t="s">
        <v>69</v>
      </c>
      <c r="M3" s="29" t="s">
        <v>70</v>
      </c>
      <c r="N3" s="29" t="s">
        <v>71</v>
      </c>
      <c r="O3" s="2"/>
      <c r="P3" s="29" t="s">
        <v>69</v>
      </c>
      <c r="Q3" s="29" t="s">
        <v>70</v>
      </c>
      <c r="R3" s="29" t="s">
        <v>71</v>
      </c>
      <c r="S3" s="2"/>
      <c r="T3" s="29" t="s">
        <v>69</v>
      </c>
      <c r="U3" s="29" t="s">
        <v>70</v>
      </c>
      <c r="V3" s="29" t="s">
        <v>71</v>
      </c>
      <c r="W3" s="2"/>
      <c r="X3" s="29" t="s">
        <v>69</v>
      </c>
      <c r="Y3" s="29" t="s">
        <v>70</v>
      </c>
      <c r="Z3" s="29" t="s">
        <v>71</v>
      </c>
      <c r="AB3" s="29" t="s">
        <v>69</v>
      </c>
      <c r="AC3" s="29" t="s">
        <v>70</v>
      </c>
      <c r="AD3" s="29" t="s">
        <v>71</v>
      </c>
    </row>
    <row r="4" spans="1:31" x14ac:dyDescent="0.35">
      <c r="A4" t="s">
        <v>72</v>
      </c>
      <c r="B4" s="30">
        <f t="shared" ref="B4:B20" si="0">F4+J4+N4+R4+V4+Z4+AD4</f>
        <v>0</v>
      </c>
      <c r="D4" s="30">
        <v>0.40168306970290102</v>
      </c>
      <c r="E4" s="30">
        <v>0.40168306970290102</v>
      </c>
      <c r="F4" s="30">
        <f t="shared" ref="F4:F20" si="1">D4-E4</f>
        <v>0</v>
      </c>
      <c r="G4" s="30"/>
      <c r="H4" s="30">
        <v>-8.21940867312759E-2</v>
      </c>
      <c r="I4" s="30">
        <v>-8.21940867312759E-2</v>
      </c>
      <c r="J4" s="30">
        <f t="shared" ref="J4:J20" si="2">H4-I4</f>
        <v>0</v>
      </c>
      <c r="L4" s="30">
        <v>0.171036490137769</v>
      </c>
      <c r="M4" s="30">
        <v>0.171036490137769</v>
      </c>
      <c r="N4" s="30">
        <f t="shared" ref="N4:N20" si="3">L4-M4</f>
        <v>0</v>
      </c>
      <c r="O4" s="30"/>
      <c r="P4" s="30">
        <v>0.10677013991119801</v>
      </c>
      <c r="Q4" s="30">
        <v>0.10677013991119801</v>
      </c>
      <c r="R4" s="30">
        <f t="shared" ref="R4:R20" si="4">P4-Q4</f>
        <v>0</v>
      </c>
      <c r="S4" s="31"/>
      <c r="T4" s="32">
        <v>-8.0992848567109695E-3</v>
      </c>
      <c r="U4" s="30">
        <v>-8.0992848567109695E-3</v>
      </c>
      <c r="V4" s="30">
        <f t="shared" ref="V4:V20" si="5">T4-U4</f>
        <v>0</v>
      </c>
      <c r="W4" s="33"/>
      <c r="X4" s="30">
        <v>-0.14802611157274501</v>
      </c>
      <c r="Y4" s="33">
        <v>-0.14802611157274501</v>
      </c>
      <c r="Z4" s="30">
        <f t="shared" ref="Z4:Z20" si="6">X4-Y4</f>
        <v>0</v>
      </c>
      <c r="AA4" s="30"/>
      <c r="AB4" s="30">
        <v>-0.110305489658881</v>
      </c>
      <c r="AC4" s="30">
        <v>-0.110305489658881</v>
      </c>
      <c r="AD4" s="30">
        <f t="shared" ref="AD4:AD20" si="7">AB4-AC4</f>
        <v>0</v>
      </c>
    </row>
    <row r="5" spans="1:31" x14ac:dyDescent="0.35">
      <c r="A5" t="s">
        <v>73</v>
      </c>
      <c r="B5" s="30">
        <f t="shared" si="0"/>
        <v>0</v>
      </c>
      <c r="D5" s="30">
        <v>0.113357457258702</v>
      </c>
      <c r="E5" s="30">
        <v>0.113357457258702</v>
      </c>
      <c r="F5" s="30">
        <f t="shared" si="1"/>
        <v>0</v>
      </c>
      <c r="G5" s="30"/>
      <c r="H5" s="30">
        <v>-5.91532101359378E-2</v>
      </c>
      <c r="I5" s="30">
        <v>-5.91532101359378E-2</v>
      </c>
      <c r="J5" s="30">
        <f t="shared" si="2"/>
        <v>0</v>
      </c>
      <c r="L5" s="30">
        <v>-8.0930364752975201E-2</v>
      </c>
      <c r="M5" s="30">
        <v>-8.0930364752975201E-2</v>
      </c>
      <c r="N5" s="30">
        <f t="shared" si="3"/>
        <v>0</v>
      </c>
      <c r="O5" s="30"/>
      <c r="P5" s="30">
        <v>0.246367721831767</v>
      </c>
      <c r="Q5" s="30">
        <v>0.246367721831767</v>
      </c>
      <c r="R5" s="30">
        <f t="shared" si="4"/>
        <v>0</v>
      </c>
      <c r="S5" s="31"/>
      <c r="T5" s="32">
        <v>-0.13797271237506301</v>
      </c>
      <c r="U5" s="30">
        <v>-0.13797271237506301</v>
      </c>
      <c r="V5" s="30">
        <f t="shared" si="5"/>
        <v>0</v>
      </c>
      <c r="W5" s="56"/>
      <c r="X5" s="30">
        <v>0.29138772747964098</v>
      </c>
      <c r="Y5" s="33">
        <v>0.29138772747964098</v>
      </c>
      <c r="Z5" s="30">
        <f t="shared" si="6"/>
        <v>0</v>
      </c>
      <c r="AA5" s="30"/>
      <c r="AB5" s="30">
        <v>-3.5337896134434499E-2</v>
      </c>
      <c r="AC5" s="30">
        <v>-3.5337896134434499E-2</v>
      </c>
      <c r="AD5" s="30">
        <f t="shared" si="7"/>
        <v>0</v>
      </c>
    </row>
    <row r="6" spans="1:31" x14ac:dyDescent="0.35">
      <c r="A6" t="s">
        <v>74</v>
      </c>
      <c r="B6" s="30">
        <f t="shared" si="0"/>
        <v>0</v>
      </c>
      <c r="D6" s="30">
        <v>8.4390722113830099E-2</v>
      </c>
      <c r="E6" s="30">
        <v>8.4390722113830099E-2</v>
      </c>
      <c r="F6" s="30">
        <f t="shared" si="1"/>
        <v>0</v>
      </c>
      <c r="G6" s="30"/>
      <c r="H6" s="30">
        <v>-7.1699905905479602E-2</v>
      </c>
      <c r="I6" s="30">
        <v>-7.1699905905479602E-2</v>
      </c>
      <c r="J6" s="30">
        <f t="shared" si="2"/>
        <v>0</v>
      </c>
      <c r="L6" s="30">
        <v>5.7480661108821697E-2</v>
      </c>
      <c r="M6" s="30">
        <v>5.7480661108821697E-2</v>
      </c>
      <c r="N6" s="30">
        <f t="shared" si="3"/>
        <v>0</v>
      </c>
      <c r="O6" s="30"/>
      <c r="P6" s="30">
        <v>7.3497892891865396E-2</v>
      </c>
      <c r="Q6" s="30">
        <v>7.3497892891865396E-2</v>
      </c>
      <c r="R6" s="30">
        <f t="shared" si="4"/>
        <v>0</v>
      </c>
      <c r="S6" s="31"/>
      <c r="T6" s="32">
        <v>-0.112668281418978</v>
      </c>
      <c r="U6" s="30">
        <v>-0.112668281418978</v>
      </c>
      <c r="V6" s="30">
        <f t="shared" si="5"/>
        <v>0</v>
      </c>
      <c r="W6" s="56"/>
      <c r="X6" s="30">
        <v>7.0409518749265695E-2</v>
      </c>
      <c r="Y6" s="33">
        <v>7.0409518749265695E-2</v>
      </c>
      <c r="Z6" s="30">
        <f t="shared" si="6"/>
        <v>0</v>
      </c>
      <c r="AA6" s="30"/>
      <c r="AB6" s="30">
        <v>-0.20119765322797301</v>
      </c>
      <c r="AC6" s="30">
        <v>-0.20119765322797301</v>
      </c>
      <c r="AD6" s="30">
        <f t="shared" si="7"/>
        <v>0</v>
      </c>
    </row>
    <row r="7" spans="1:31" x14ac:dyDescent="0.35">
      <c r="A7" t="s">
        <v>75</v>
      </c>
      <c r="B7" s="30">
        <f t="shared" si="0"/>
        <v>0</v>
      </c>
      <c r="D7" s="30">
        <v>0.49002857232950098</v>
      </c>
      <c r="E7" s="30">
        <v>0.49002857232950098</v>
      </c>
      <c r="F7" s="30">
        <f t="shared" si="1"/>
        <v>0</v>
      </c>
      <c r="G7" s="30"/>
      <c r="H7" s="30">
        <v>-6.0391933673744902E-2</v>
      </c>
      <c r="I7" s="30">
        <v>-6.0391933673744902E-2</v>
      </c>
      <c r="J7" s="30">
        <f t="shared" si="2"/>
        <v>0</v>
      </c>
      <c r="L7" s="30">
        <v>-0.139181652755761</v>
      </c>
      <c r="M7" s="30">
        <v>-0.139181652755761</v>
      </c>
      <c r="N7" s="30">
        <f t="shared" si="3"/>
        <v>0</v>
      </c>
      <c r="O7" s="30"/>
      <c r="P7" s="30">
        <v>0.13055531739648699</v>
      </c>
      <c r="Q7" s="30">
        <v>0.13055531739648699</v>
      </c>
      <c r="R7" s="30">
        <f t="shared" si="4"/>
        <v>0</v>
      </c>
      <c r="S7" s="31"/>
      <c r="T7" s="32">
        <v>-0.104470891080262</v>
      </c>
      <c r="U7" s="30">
        <v>-0.104470891080262</v>
      </c>
      <c r="V7" s="30">
        <f t="shared" si="5"/>
        <v>0</v>
      </c>
      <c r="W7" s="34"/>
      <c r="X7" s="30">
        <v>-9.5656904722252106E-2</v>
      </c>
      <c r="Y7" s="33">
        <v>-9.5656904722252106E-2</v>
      </c>
      <c r="Z7" s="30">
        <f t="shared" si="6"/>
        <v>0</v>
      </c>
      <c r="AA7" s="30"/>
      <c r="AB7" s="30">
        <v>-1.5431334318346699E-2</v>
      </c>
      <c r="AC7" s="30">
        <v>-1.5431334318346699E-2</v>
      </c>
      <c r="AD7" s="30">
        <f t="shared" si="7"/>
        <v>0</v>
      </c>
    </row>
    <row r="8" spans="1:31" x14ac:dyDescent="0.35">
      <c r="A8" t="s">
        <v>76</v>
      </c>
      <c r="B8" s="30">
        <f t="shared" si="0"/>
        <v>0</v>
      </c>
      <c r="D8" s="30">
        <v>0.350634639232693</v>
      </c>
      <c r="E8" s="30">
        <v>0.350634639232693</v>
      </c>
      <c r="F8" s="30">
        <f t="shared" si="1"/>
        <v>0</v>
      </c>
      <c r="G8" s="30"/>
      <c r="H8" s="30">
        <v>-4.6919376760871503E-2</v>
      </c>
      <c r="I8" s="30">
        <v>-4.6919376760871503E-2</v>
      </c>
      <c r="J8" s="30">
        <f t="shared" si="2"/>
        <v>0</v>
      </c>
      <c r="L8" s="30">
        <v>-0.10798661114378599</v>
      </c>
      <c r="M8" s="30">
        <v>-0.10798661114378599</v>
      </c>
      <c r="N8" s="30">
        <f t="shared" si="3"/>
        <v>0</v>
      </c>
      <c r="O8" s="30"/>
      <c r="P8" s="30">
        <v>0.112651604454477</v>
      </c>
      <c r="Q8" s="30">
        <v>0.112651604454477</v>
      </c>
      <c r="R8" s="30">
        <f t="shared" si="4"/>
        <v>0</v>
      </c>
      <c r="S8" s="31"/>
      <c r="T8" s="32">
        <v>-9.6103418388998496E-2</v>
      </c>
      <c r="U8" s="30">
        <v>-9.6103418388998496E-2</v>
      </c>
      <c r="V8" s="30">
        <f t="shared" si="5"/>
        <v>0</v>
      </c>
      <c r="W8" s="35"/>
      <c r="X8" s="30">
        <v>0.12347864355657601</v>
      </c>
      <c r="Y8" s="33">
        <v>0.12347864355657601</v>
      </c>
      <c r="Z8" s="30">
        <f t="shared" si="6"/>
        <v>0</v>
      </c>
      <c r="AA8" s="30"/>
      <c r="AB8" s="30">
        <v>0.17944505351008599</v>
      </c>
      <c r="AC8" s="30">
        <v>0.17944505351008599</v>
      </c>
      <c r="AD8" s="30">
        <f t="shared" si="7"/>
        <v>0</v>
      </c>
    </row>
    <row r="9" spans="1:31" x14ac:dyDescent="0.35">
      <c r="A9" t="s">
        <v>77</v>
      </c>
      <c r="B9" s="30">
        <f t="shared" si="0"/>
        <v>0</v>
      </c>
      <c r="D9" s="30">
        <v>0.26769889286291498</v>
      </c>
      <c r="E9" s="30">
        <v>0.26769889286291498</v>
      </c>
      <c r="F9" s="30">
        <f t="shared" si="1"/>
        <v>0</v>
      </c>
      <c r="G9" s="30"/>
      <c r="H9" s="30">
        <v>-4.3703023830997202E-2</v>
      </c>
      <c r="I9" s="30">
        <v>-4.3703023830997202E-2</v>
      </c>
      <c r="J9" s="30">
        <f t="shared" si="2"/>
        <v>0</v>
      </c>
      <c r="L9" s="30">
        <v>0.20674711777249699</v>
      </c>
      <c r="M9" s="30">
        <v>0.20674711777249699</v>
      </c>
      <c r="N9" s="30">
        <f t="shared" si="3"/>
        <v>0</v>
      </c>
      <c r="O9" s="30"/>
      <c r="P9" s="30">
        <v>4.4619556639790899E-2</v>
      </c>
      <c r="Q9" s="30">
        <v>4.4619556639790899E-2</v>
      </c>
      <c r="R9" s="30">
        <f t="shared" si="4"/>
        <v>0</v>
      </c>
      <c r="S9" s="31"/>
      <c r="T9" s="32">
        <v>-5.5729672642463098E-2</v>
      </c>
      <c r="U9" s="30">
        <v>-5.5729672642463098E-2</v>
      </c>
      <c r="V9" s="30">
        <f t="shared" si="5"/>
        <v>0</v>
      </c>
      <c r="W9" s="35"/>
      <c r="X9" s="30">
        <v>0.40650570357638799</v>
      </c>
      <c r="Y9" s="33">
        <v>0.40650570357638799</v>
      </c>
      <c r="Z9" s="30">
        <f t="shared" si="6"/>
        <v>0</v>
      </c>
      <c r="AA9" s="30"/>
      <c r="AB9" s="30">
        <v>0.262851861848517</v>
      </c>
      <c r="AC9" s="30">
        <v>0.262851861848517</v>
      </c>
      <c r="AD9" s="30">
        <f t="shared" si="7"/>
        <v>0</v>
      </c>
    </row>
    <row r="10" spans="1:31" x14ac:dyDescent="0.35">
      <c r="A10" t="s">
        <v>78</v>
      </c>
      <c r="B10" s="30">
        <f t="shared" si="0"/>
        <v>0</v>
      </c>
      <c r="D10" s="30">
        <v>0.26578106401662999</v>
      </c>
      <c r="E10" s="30">
        <v>0.26578106401662999</v>
      </c>
      <c r="F10" s="30">
        <f t="shared" si="1"/>
        <v>0</v>
      </c>
      <c r="G10" s="30"/>
      <c r="H10" s="30">
        <v>-3.4339266354473298E-2</v>
      </c>
      <c r="I10" s="30">
        <v>-3.4339266354473298E-2</v>
      </c>
      <c r="J10" s="30">
        <f t="shared" si="2"/>
        <v>0</v>
      </c>
      <c r="L10" s="30">
        <v>0.14998115565769099</v>
      </c>
      <c r="M10" s="30">
        <v>0.14998115565769099</v>
      </c>
      <c r="N10" s="30">
        <f t="shared" si="3"/>
        <v>0</v>
      </c>
      <c r="O10" s="30"/>
      <c r="P10" s="30">
        <v>0.15091666254341701</v>
      </c>
      <c r="Q10" s="30">
        <v>0.15091666254341701</v>
      </c>
      <c r="R10" s="30">
        <f t="shared" si="4"/>
        <v>0</v>
      </c>
      <c r="S10" s="31"/>
      <c r="T10" s="32">
        <v>-3.0672088360098701E-2</v>
      </c>
      <c r="U10" s="30">
        <v>-3.0672088360098701E-2</v>
      </c>
      <c r="V10" s="30">
        <f t="shared" si="5"/>
        <v>0</v>
      </c>
      <c r="W10" s="35"/>
      <c r="X10" s="30">
        <v>0.133873781721287</v>
      </c>
      <c r="Y10" s="33">
        <v>0.133873781721287</v>
      </c>
      <c r="Z10" s="30">
        <f t="shared" si="6"/>
        <v>0</v>
      </c>
      <c r="AA10" s="30"/>
      <c r="AB10" s="30">
        <v>0.27225397073088298</v>
      </c>
      <c r="AC10" s="30">
        <v>0.27225397073088298</v>
      </c>
      <c r="AD10" s="30">
        <f t="shared" si="7"/>
        <v>0</v>
      </c>
    </row>
    <row r="11" spans="1:31" x14ac:dyDescent="0.35">
      <c r="A11" t="s">
        <v>79</v>
      </c>
      <c r="B11" s="30">
        <f t="shared" si="0"/>
        <v>0</v>
      </c>
      <c r="D11" s="30">
        <v>-6.8923507981179702E-2</v>
      </c>
      <c r="E11" s="30">
        <v>-6.8923507981179702E-2</v>
      </c>
      <c r="F11" s="30">
        <f t="shared" si="1"/>
        <v>0</v>
      </c>
      <c r="G11" s="30"/>
      <c r="H11" s="30">
        <v>-4.2648201337320401E-3</v>
      </c>
      <c r="I11" s="30">
        <v>-4.2648201337320401E-3</v>
      </c>
      <c r="J11" s="30">
        <f t="shared" si="2"/>
        <v>0</v>
      </c>
      <c r="L11" s="30">
        <v>0.103999770504797</v>
      </c>
      <c r="M11" s="30">
        <v>0.103999770504797</v>
      </c>
      <c r="N11" s="30">
        <f t="shared" si="3"/>
        <v>0</v>
      </c>
      <c r="O11" s="30"/>
      <c r="P11" s="30">
        <v>2.61260701306016E-3</v>
      </c>
      <c r="Q11" s="30">
        <v>2.61260701306016E-3</v>
      </c>
      <c r="R11" s="30">
        <f t="shared" si="4"/>
        <v>0</v>
      </c>
      <c r="S11" s="31"/>
      <c r="T11" s="32">
        <v>-3.0099482833375799E-2</v>
      </c>
      <c r="U11" s="30">
        <v>-3.0099482833375799E-2</v>
      </c>
      <c r="V11" s="30">
        <f t="shared" si="5"/>
        <v>0</v>
      </c>
      <c r="W11" s="35"/>
      <c r="X11" s="30">
        <v>-0.51945344220673595</v>
      </c>
      <c r="Y11" s="33">
        <v>-0.51945344220673595</v>
      </c>
      <c r="Z11" s="30">
        <f t="shared" si="6"/>
        <v>0</v>
      </c>
      <c r="AA11" s="30"/>
      <c r="AB11" s="30">
        <v>0.18178302235421301</v>
      </c>
      <c r="AC11" s="30">
        <v>0.18178302235421301</v>
      </c>
      <c r="AD11" s="30">
        <f t="shared" si="7"/>
        <v>0</v>
      </c>
    </row>
    <row r="12" spans="1:31" x14ac:dyDescent="0.35">
      <c r="A12" t="s">
        <v>31</v>
      </c>
      <c r="B12" s="30">
        <f t="shared" si="0"/>
        <v>0</v>
      </c>
      <c r="D12" s="30">
        <v>-0.49360351627841198</v>
      </c>
      <c r="E12" s="30">
        <v>-0.49360351627841198</v>
      </c>
      <c r="F12" s="30">
        <f t="shared" si="1"/>
        <v>0</v>
      </c>
      <c r="G12" s="30"/>
      <c r="H12" s="30">
        <v>7.0579943690931299E-3</v>
      </c>
      <c r="I12" s="30">
        <v>7.0579943690931299E-3</v>
      </c>
      <c r="J12" s="30">
        <f t="shared" si="2"/>
        <v>0</v>
      </c>
      <c r="L12" s="30">
        <v>0.285016460293538</v>
      </c>
      <c r="M12" s="30">
        <v>0.285016460293538</v>
      </c>
      <c r="N12" s="30">
        <f t="shared" si="3"/>
        <v>0</v>
      </c>
      <c r="O12" s="30"/>
      <c r="P12" s="30">
        <v>-2.99527412765348E-2</v>
      </c>
      <c r="Q12" s="30">
        <v>-2.99527412765348E-2</v>
      </c>
      <c r="R12" s="30">
        <f t="shared" si="4"/>
        <v>0</v>
      </c>
      <c r="S12" s="31"/>
      <c r="T12" s="32">
        <v>-2.3738219379538301E-2</v>
      </c>
      <c r="U12" s="30">
        <v>-2.3738219379538301E-2</v>
      </c>
      <c r="V12" s="30">
        <f t="shared" si="5"/>
        <v>0</v>
      </c>
      <c r="W12" s="35"/>
      <c r="X12" s="30">
        <v>-0.49659070787292697</v>
      </c>
      <c r="Y12" s="33">
        <v>-0.49659070787292697</v>
      </c>
      <c r="Z12" s="30">
        <f t="shared" si="6"/>
        <v>0</v>
      </c>
      <c r="AA12" s="30"/>
      <c r="AB12" s="30">
        <v>0.46724310870124203</v>
      </c>
      <c r="AC12" s="30">
        <v>0.46724310870124203</v>
      </c>
      <c r="AD12" s="30">
        <f t="shared" si="7"/>
        <v>0</v>
      </c>
    </row>
    <row r="13" spans="1:31" x14ac:dyDescent="0.35">
      <c r="A13" t="s">
        <v>32</v>
      </c>
      <c r="B13" s="30">
        <f t="shared" si="0"/>
        <v>0.59760264642189731</v>
      </c>
      <c r="C13" s="1"/>
      <c r="D13" s="30">
        <v>-0.225617648258191</v>
      </c>
      <c r="E13" s="30">
        <v>-0.414381626409276</v>
      </c>
      <c r="F13" s="30">
        <f t="shared" si="1"/>
        <v>0.188763978151085</v>
      </c>
      <c r="G13" s="30"/>
      <c r="H13" s="30">
        <v>0.18570531800002099</v>
      </c>
      <c r="I13" s="30">
        <v>5.6885468426966001E-3</v>
      </c>
      <c r="J13" s="30">
        <f t="shared" si="2"/>
        <v>0.1800167711573244</v>
      </c>
      <c r="K13" s="1"/>
      <c r="L13" s="30">
        <v>0.22450059422556301</v>
      </c>
      <c r="M13" s="30">
        <v>0.22450059422556301</v>
      </c>
      <c r="N13" s="30">
        <f t="shared" si="3"/>
        <v>0</v>
      </c>
      <c r="O13" s="30"/>
      <c r="P13" s="30">
        <v>1.9343238159436999E-3</v>
      </c>
      <c r="Q13" s="30">
        <v>1.9343238159436999E-3</v>
      </c>
      <c r="R13" s="30">
        <f t="shared" si="4"/>
        <v>0</v>
      </c>
      <c r="S13" s="31"/>
      <c r="T13" s="32">
        <v>-2.9638323362874801E-2</v>
      </c>
      <c r="U13" s="30">
        <v>9.9183752678764695E-5</v>
      </c>
      <c r="V13" s="30">
        <f t="shared" si="5"/>
        <v>-2.9737507115553567E-2</v>
      </c>
      <c r="W13" s="35"/>
      <c r="X13" s="30">
        <v>1.83533240147938E-3</v>
      </c>
      <c r="Y13" s="33">
        <v>-0.25672407182756202</v>
      </c>
      <c r="Z13" s="30">
        <f t="shared" si="6"/>
        <v>0.25855940422904139</v>
      </c>
      <c r="AA13" s="30"/>
      <c r="AB13" s="30">
        <v>0.26976939094510399</v>
      </c>
      <c r="AC13" s="30">
        <v>0.26976939094510399</v>
      </c>
      <c r="AD13" s="30">
        <f t="shared" si="7"/>
        <v>0</v>
      </c>
      <c r="AE13" s="1"/>
    </row>
    <row r="14" spans="1:31" x14ac:dyDescent="0.35">
      <c r="A14" t="s">
        <v>33</v>
      </c>
      <c r="B14" s="30">
        <f t="shared" si="0"/>
        <v>0.32873849962805241</v>
      </c>
      <c r="C14" s="1"/>
      <c r="D14" s="30">
        <v>-0.18376482299076699</v>
      </c>
      <c r="E14" s="30">
        <v>-0.36899443706361301</v>
      </c>
      <c r="F14" s="30">
        <f t="shared" si="1"/>
        <v>0.18522961407284602</v>
      </c>
      <c r="G14" s="30"/>
      <c r="H14" s="30">
        <v>6.5942042814213703E-2</v>
      </c>
      <c r="I14" s="30">
        <v>4.6392729159142497E-3</v>
      </c>
      <c r="J14" s="30">
        <f t="shared" si="2"/>
        <v>6.1302769898299456E-2</v>
      </c>
      <c r="K14" s="1"/>
      <c r="L14" s="30">
        <v>0.22947080428754399</v>
      </c>
      <c r="M14" s="30">
        <v>0.22947080428754399</v>
      </c>
      <c r="N14" s="30">
        <f t="shared" si="3"/>
        <v>0</v>
      </c>
      <c r="O14" s="30"/>
      <c r="P14" s="30">
        <v>2.0152617978004699E-2</v>
      </c>
      <c r="Q14" s="30">
        <v>2.0152617978004699E-2</v>
      </c>
      <c r="R14" s="30">
        <f t="shared" si="4"/>
        <v>0</v>
      </c>
      <c r="S14" s="31"/>
      <c r="T14" s="32">
        <v>-2.4548492152382501E-2</v>
      </c>
      <c r="U14" s="30">
        <v>8.8049722765629596E-5</v>
      </c>
      <c r="V14" s="30">
        <f t="shared" si="5"/>
        <v>-2.4636541875148129E-2</v>
      </c>
      <c r="W14" s="35"/>
      <c r="X14" s="30">
        <v>-0.40818665265298099</v>
      </c>
      <c r="Y14" s="33">
        <v>-0.53890896042332004</v>
      </c>
      <c r="Z14" s="30">
        <f t="shared" si="6"/>
        <v>0.13072230777033905</v>
      </c>
      <c r="AA14" s="30"/>
      <c r="AB14" s="30">
        <v>0.21821118449858201</v>
      </c>
      <c r="AC14" s="30">
        <v>0.24209083473686599</v>
      </c>
      <c r="AD14" s="30">
        <f t="shared" si="7"/>
        <v>-2.3879650238283978E-2</v>
      </c>
      <c r="AE14" s="1"/>
    </row>
    <row r="15" spans="1:31" x14ac:dyDescent="0.35">
      <c r="A15" t="s">
        <v>34</v>
      </c>
      <c r="B15" s="30">
        <f t="shared" si="0"/>
        <v>0.7445588262159557</v>
      </c>
      <c r="C15" s="1"/>
      <c r="D15" s="30">
        <v>-0.157889086807043</v>
      </c>
      <c r="E15" s="30">
        <v>-0.66605164662537797</v>
      </c>
      <c r="F15" s="30">
        <f t="shared" si="1"/>
        <v>0.50816255981833502</v>
      </c>
      <c r="G15" s="30"/>
      <c r="H15" s="30">
        <v>6.3538307727449006E-2</v>
      </c>
      <c r="I15" s="30">
        <v>3.9148396399947801E-3</v>
      </c>
      <c r="J15" s="30">
        <f t="shared" si="2"/>
        <v>5.9623468087454223E-2</v>
      </c>
      <c r="K15" s="1"/>
      <c r="L15" s="30">
        <v>0.27300490883686801</v>
      </c>
      <c r="M15" s="30">
        <v>0.27300490883686801</v>
      </c>
      <c r="N15" s="30">
        <f t="shared" si="3"/>
        <v>0</v>
      </c>
      <c r="O15" s="30"/>
      <c r="P15" s="30">
        <v>2.93317054991943E-2</v>
      </c>
      <c r="Q15" s="30">
        <v>2.93317054991943E-2</v>
      </c>
      <c r="R15" s="30">
        <f t="shared" si="4"/>
        <v>0</v>
      </c>
      <c r="S15" s="31"/>
      <c r="T15" s="32">
        <v>-2.2803875892856401E-2</v>
      </c>
      <c r="U15" s="30">
        <v>-1.7145974559277E-4</v>
      </c>
      <c r="V15" s="30">
        <f t="shared" si="5"/>
        <v>-2.2632416147263631E-2</v>
      </c>
      <c r="W15" s="35"/>
      <c r="X15" s="30">
        <v>0.89353248872401803</v>
      </c>
      <c r="Y15" s="33">
        <v>0.67078724466986295</v>
      </c>
      <c r="Z15" s="30">
        <f t="shared" si="6"/>
        <v>0.22274524405415508</v>
      </c>
      <c r="AA15" s="30"/>
      <c r="AB15" s="30">
        <v>0.150319148575252</v>
      </c>
      <c r="AC15" s="30">
        <v>0.17365917817197701</v>
      </c>
      <c r="AD15" s="30">
        <f t="shared" si="7"/>
        <v>-2.3340029596725015E-2</v>
      </c>
      <c r="AE15" s="1"/>
    </row>
    <row r="16" spans="1:31" x14ac:dyDescent="0.35">
      <c r="A16" t="s">
        <v>35</v>
      </c>
      <c r="B16" s="30">
        <f t="shared" si="0"/>
        <v>0.6407893655689888</v>
      </c>
      <c r="C16" s="1"/>
      <c r="D16" s="30">
        <v>-0.108594546287687</v>
      </c>
      <c r="E16" s="30">
        <v>-0.60953638599864701</v>
      </c>
      <c r="F16" s="30">
        <f t="shared" si="1"/>
        <v>0.50094183971095996</v>
      </c>
      <c r="G16" s="30"/>
      <c r="H16" s="30">
        <v>6.1199868765372603E-2</v>
      </c>
      <c r="I16" s="30">
        <v>3.0297408438642098E-3</v>
      </c>
      <c r="J16" s="30">
        <f t="shared" si="2"/>
        <v>5.8170127921508392E-2</v>
      </c>
      <c r="K16" s="1"/>
      <c r="L16" s="30">
        <v>0.186608335863096</v>
      </c>
      <c r="M16" s="30">
        <v>0.186608335863096</v>
      </c>
      <c r="N16" s="30">
        <f t="shared" si="3"/>
        <v>0</v>
      </c>
      <c r="O16" s="30"/>
      <c r="P16" s="30">
        <v>3.1639762071453803E-2</v>
      </c>
      <c r="Q16" s="30">
        <v>3.1639762071453803E-2</v>
      </c>
      <c r="R16" s="30">
        <f t="shared" si="4"/>
        <v>0</v>
      </c>
      <c r="S16" s="31"/>
      <c r="T16" s="32">
        <v>-2.0976970786457501E-2</v>
      </c>
      <c r="U16" s="30">
        <v>-1.99755982666422E-4</v>
      </c>
      <c r="V16" s="30">
        <f t="shared" si="5"/>
        <v>-2.0777214803791078E-2</v>
      </c>
      <c r="W16" s="35"/>
      <c r="X16" s="30">
        <v>2.5063031368209299E-2</v>
      </c>
      <c r="Y16" s="33">
        <v>-0.10034773664140199</v>
      </c>
      <c r="Z16" s="30">
        <f t="shared" si="6"/>
        <v>0.12541076800961129</v>
      </c>
      <c r="AA16" s="30"/>
      <c r="AB16" s="30">
        <v>-5.1940570295064298E-2</v>
      </c>
      <c r="AC16" s="30">
        <v>-2.8984415025764598E-2</v>
      </c>
      <c r="AD16" s="30">
        <f t="shared" si="7"/>
        <v>-2.29561552692997E-2</v>
      </c>
      <c r="AE16" s="1"/>
    </row>
    <row r="17" spans="1:31" x14ac:dyDescent="0.35">
      <c r="A17" t="s">
        <v>36</v>
      </c>
      <c r="B17" s="30">
        <f t="shared" si="0"/>
        <v>0.37877707825077872</v>
      </c>
      <c r="C17" s="1"/>
      <c r="D17" s="30">
        <v>-0.107081655066805</v>
      </c>
      <c r="E17" s="30">
        <v>-0.39356567686977401</v>
      </c>
      <c r="F17" s="30">
        <f t="shared" si="1"/>
        <v>0.286484021802969</v>
      </c>
      <c r="G17" s="30"/>
      <c r="H17" s="30">
        <v>6.6290283313533593E-2</v>
      </c>
      <c r="I17" s="30">
        <v>9.9076530341269693E-3</v>
      </c>
      <c r="J17" s="30">
        <f t="shared" si="2"/>
        <v>5.6382630279406626E-2</v>
      </c>
      <c r="K17" s="1"/>
      <c r="L17" s="30">
        <v>0.16994915028806101</v>
      </c>
      <c r="M17" s="30">
        <v>0.16994915028806101</v>
      </c>
      <c r="N17" s="30">
        <f t="shared" si="3"/>
        <v>0</v>
      </c>
      <c r="O17" s="30"/>
      <c r="P17" s="30">
        <v>5.6846796386391197E-3</v>
      </c>
      <c r="Q17" s="30">
        <v>5.6846796386391197E-3</v>
      </c>
      <c r="R17" s="30">
        <f t="shared" si="4"/>
        <v>0</v>
      </c>
      <c r="S17" s="31"/>
      <c r="T17" s="32">
        <v>-1.9015005404116901E-2</v>
      </c>
      <c r="U17" s="30">
        <v>-7.2697937252989599E-3</v>
      </c>
      <c r="V17" s="30">
        <f t="shared" si="5"/>
        <v>-1.1745211678817941E-2</v>
      </c>
      <c r="W17" s="35"/>
      <c r="X17" s="30">
        <v>-3.9419277329213298E-2</v>
      </c>
      <c r="Y17" s="33">
        <v>-0.109448577433232</v>
      </c>
      <c r="Z17" s="30">
        <f t="shared" si="6"/>
        <v>7.0029300104018699E-2</v>
      </c>
      <c r="AA17" s="30"/>
      <c r="AB17" s="30">
        <v>7.60708969489272E-2</v>
      </c>
      <c r="AC17" s="30">
        <v>9.8444559205724896E-2</v>
      </c>
      <c r="AD17" s="30">
        <f t="shared" si="7"/>
        <v>-2.2373662256797697E-2</v>
      </c>
      <c r="AE17" s="1"/>
    </row>
    <row r="18" spans="1:31" x14ac:dyDescent="0.35">
      <c r="A18" t="s">
        <v>37</v>
      </c>
      <c r="B18" s="30">
        <f t="shared" si="0"/>
        <v>0.24986750252143491</v>
      </c>
      <c r="C18" s="1"/>
      <c r="D18" s="30">
        <v>-8.53676104400794E-2</v>
      </c>
      <c r="E18" s="30">
        <v>-0.36820494568268503</v>
      </c>
      <c r="F18" s="30">
        <f t="shared" si="1"/>
        <v>0.28283733524260563</v>
      </c>
      <c r="G18" s="30"/>
      <c r="H18" s="30">
        <v>7.2346729876637594E-2</v>
      </c>
      <c r="I18" s="30">
        <v>1.7342576763045799E-2</v>
      </c>
      <c r="J18" s="30">
        <f t="shared" si="2"/>
        <v>5.5004153113591796E-2</v>
      </c>
      <c r="K18" s="1"/>
      <c r="L18" s="30">
        <v>0.115959358088856</v>
      </c>
      <c r="M18" s="30">
        <v>0.15170215264950801</v>
      </c>
      <c r="N18" s="30">
        <f t="shared" si="3"/>
        <v>-3.5742794560652005E-2</v>
      </c>
      <c r="O18" s="30"/>
      <c r="P18" s="30">
        <v>-7.1113242576673098E-3</v>
      </c>
      <c r="Q18" s="30">
        <v>1.02723138270698E-2</v>
      </c>
      <c r="R18" s="30">
        <f t="shared" si="4"/>
        <v>-1.738363808473711E-2</v>
      </c>
      <c r="S18" s="31"/>
      <c r="T18" s="32">
        <v>-1.2025895631619E-2</v>
      </c>
      <c r="U18" s="30">
        <v>-6.1435498535575596E-3</v>
      </c>
      <c r="V18" s="30">
        <f t="shared" si="5"/>
        <v>-5.8823457780614406E-3</v>
      </c>
      <c r="W18" s="35"/>
      <c r="X18" s="30">
        <v>-0.134754265364598</v>
      </c>
      <c r="Y18" s="33">
        <v>-0.12831973946505601</v>
      </c>
      <c r="Z18" s="30">
        <f t="shared" si="6"/>
        <v>-6.4345258995419929E-3</v>
      </c>
      <c r="AA18" s="30"/>
      <c r="AB18" s="30">
        <v>0.124508999772188</v>
      </c>
      <c r="AC18" s="30">
        <v>0.147039681283958</v>
      </c>
      <c r="AD18" s="30">
        <f t="shared" si="7"/>
        <v>-2.2530681511769998E-2</v>
      </c>
      <c r="AE18" s="1"/>
    </row>
    <row r="19" spans="1:31" x14ac:dyDescent="0.35">
      <c r="A19" t="s">
        <v>38</v>
      </c>
      <c r="B19" s="30">
        <f t="shared" si="0"/>
        <v>0.36274495742871715</v>
      </c>
      <c r="C19" s="1"/>
      <c r="D19" s="30">
        <v>-0.194568075207978</v>
      </c>
      <c r="E19" s="30">
        <v>-0.59741121178864398</v>
      </c>
      <c r="F19" s="30">
        <f t="shared" si="1"/>
        <v>0.40284313658066595</v>
      </c>
      <c r="G19" s="30"/>
      <c r="H19" s="30">
        <v>7.9777253147179095E-2</v>
      </c>
      <c r="I19" s="30">
        <v>3.03083378270185E-2</v>
      </c>
      <c r="J19" s="30">
        <f t="shared" si="2"/>
        <v>4.9468915320160595E-2</v>
      </c>
      <c r="K19" s="1"/>
      <c r="L19" s="30">
        <v>0.107258849208799</v>
      </c>
      <c r="M19" s="30">
        <v>0.142890990083336</v>
      </c>
      <c r="N19" s="30">
        <f t="shared" si="3"/>
        <v>-3.5632140874537005E-2</v>
      </c>
      <c r="O19" s="30"/>
      <c r="P19" s="30">
        <v>-3.9361823659811801E-3</v>
      </c>
      <c r="Q19" s="30">
        <v>1.3386337651906499E-2</v>
      </c>
      <c r="R19" s="30">
        <f t="shared" si="4"/>
        <v>-1.7322520017887678E-2</v>
      </c>
      <c r="S19" s="31"/>
      <c r="T19" s="32">
        <v>-1.14904795380124E-2</v>
      </c>
      <c r="U19" s="30">
        <v>-5.6932828844747001E-3</v>
      </c>
      <c r="V19" s="30">
        <f t="shared" si="5"/>
        <v>-5.7971966535376998E-3</v>
      </c>
      <c r="W19" s="35"/>
      <c r="X19" s="30">
        <v>-6.4067477393471503E-2</v>
      </c>
      <c r="Y19" s="33">
        <v>-5.5391695306414503E-2</v>
      </c>
      <c r="Z19" s="30">
        <f t="shared" si="6"/>
        <v>-8.6757820870570004E-3</v>
      </c>
      <c r="AA19" s="30"/>
      <c r="AB19" s="30">
        <v>0.118033903265312</v>
      </c>
      <c r="AC19" s="30">
        <v>0.14017335810440201</v>
      </c>
      <c r="AD19" s="30">
        <f t="shared" si="7"/>
        <v>-2.2139454839090009E-2</v>
      </c>
      <c r="AE19" s="1"/>
    </row>
    <row r="20" spans="1:31" x14ac:dyDescent="0.35">
      <c r="A20" t="s">
        <v>39</v>
      </c>
      <c r="B20" s="30">
        <f t="shared" si="0"/>
        <v>0.3559702709931083</v>
      </c>
      <c r="C20" s="1"/>
      <c r="D20" s="30">
        <v>-2.9836760326829598E-2</v>
      </c>
      <c r="E20" s="30">
        <v>-0.42474114525569501</v>
      </c>
      <c r="F20" s="30">
        <f t="shared" si="1"/>
        <v>0.39490438492886543</v>
      </c>
      <c r="G20" s="30"/>
      <c r="H20" s="30">
        <v>8.8515383497522901E-2</v>
      </c>
      <c r="I20" s="30">
        <v>4.0534927781801303E-2</v>
      </c>
      <c r="J20" s="30">
        <f t="shared" si="2"/>
        <v>4.7980455715721598E-2</v>
      </c>
      <c r="K20" s="1"/>
      <c r="L20" s="30">
        <v>8.9169655673979206E-2</v>
      </c>
      <c r="M20" s="30">
        <v>0.12453101072260001</v>
      </c>
      <c r="N20" s="30">
        <f t="shared" si="3"/>
        <v>-3.5361355048620799E-2</v>
      </c>
      <c r="O20" s="30"/>
      <c r="P20" s="30">
        <v>1.32367143557229E-3</v>
      </c>
      <c r="Q20" s="30">
        <v>1.85040105664931E-2</v>
      </c>
      <c r="R20" s="30">
        <f t="shared" si="4"/>
        <v>-1.7180339130920812E-2</v>
      </c>
      <c r="S20" s="31"/>
      <c r="T20" s="32">
        <v>-9.5126456296744898E-3</v>
      </c>
      <c r="U20" s="30">
        <v>-5.2365158411973901E-3</v>
      </c>
      <c r="V20" s="30">
        <f t="shared" si="5"/>
        <v>-4.2761297884770996E-3</v>
      </c>
      <c r="W20" s="35"/>
      <c r="X20" s="30">
        <v>-0.110727166879507</v>
      </c>
      <c r="Y20" s="33">
        <v>-0.10225670887527</v>
      </c>
      <c r="Z20" s="30">
        <f t="shared" si="6"/>
        <v>-8.4704580042369998E-3</v>
      </c>
      <c r="AA20" s="30"/>
      <c r="AB20" s="30">
        <v>0.12270904877794001</v>
      </c>
      <c r="AC20" s="30">
        <v>0.14433533645716301</v>
      </c>
      <c r="AD20" s="30">
        <f t="shared" si="7"/>
        <v>-2.1626287679223005E-2</v>
      </c>
      <c r="AE20" s="1"/>
    </row>
    <row r="21" spans="1:31" x14ac:dyDescent="0.35">
      <c r="V21" s="36"/>
      <c r="W21" s="37"/>
      <c r="X21" s="38"/>
    </row>
    <row r="22" spans="1:31" x14ac:dyDescent="0.35">
      <c r="C22" s="1"/>
      <c r="V22" s="36"/>
      <c r="W22" s="37"/>
      <c r="X22" s="38"/>
    </row>
    <row r="23" spans="1:31" x14ac:dyDescent="0.35">
      <c r="C23" s="1"/>
      <c r="V23" s="36"/>
      <c r="W23" s="37"/>
      <c r="X23" s="38"/>
    </row>
    <row r="24" spans="1:31" x14ac:dyDescent="0.35">
      <c r="C24" s="1"/>
      <c r="V24" s="36"/>
      <c r="W24" s="37"/>
      <c r="X24" s="38"/>
    </row>
    <row r="25" spans="1:31" x14ac:dyDescent="0.35">
      <c r="C25" s="1"/>
    </row>
    <row r="26" spans="1:31" x14ac:dyDescent="0.35">
      <c r="C26" s="1"/>
    </row>
    <row r="27" spans="1:31" x14ac:dyDescent="0.35">
      <c r="C27" s="1"/>
    </row>
    <row r="28" spans="1:31" x14ac:dyDescent="0.35">
      <c r="C28" s="1"/>
    </row>
    <row r="29" spans="1:31" x14ac:dyDescent="0.35">
      <c r="C29" s="1"/>
    </row>
    <row r="30" spans="1:31" x14ac:dyDescent="0.35">
      <c r="C30" s="1"/>
    </row>
    <row r="31" spans="1:31" x14ac:dyDescent="0.35">
      <c r="C31" s="1"/>
    </row>
    <row r="32" spans="1:31" x14ac:dyDescent="0.35">
      <c r="C32" s="1"/>
    </row>
    <row r="33" spans="3:3" x14ac:dyDescent="0.35">
      <c r="C33" s="1"/>
    </row>
    <row r="34" spans="3:3" x14ac:dyDescent="0.35">
      <c r="C34" s="1"/>
    </row>
    <row r="35" spans="3:3" x14ac:dyDescent="0.35">
      <c r="C35" s="1"/>
    </row>
    <row r="36" spans="3:3" x14ac:dyDescent="0.35">
      <c r="C36" s="1"/>
    </row>
    <row r="37" spans="3:3" x14ac:dyDescent="0.35">
      <c r="C37" s="1"/>
    </row>
    <row r="38" spans="3:3" x14ac:dyDescent="0.35">
      <c r="C38" s="1"/>
    </row>
  </sheetData>
  <mergeCells count="15">
    <mergeCell ref="W5:W6"/>
    <mergeCell ref="AB1:AD1"/>
    <mergeCell ref="D2:F2"/>
    <mergeCell ref="H2:J2"/>
    <mergeCell ref="L2:N2"/>
    <mergeCell ref="P2:R2"/>
    <mergeCell ref="T2:V2"/>
    <mergeCell ref="X2:Z2"/>
    <mergeCell ref="AB2:AD2"/>
    <mergeCell ref="D1:F1"/>
    <mergeCell ref="H1:J1"/>
    <mergeCell ref="L1:N1"/>
    <mergeCell ref="P1:R1"/>
    <mergeCell ref="T1:V1"/>
    <mergeCell ref="X1:Z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69A25A-1CD9-4924-8BEC-AAFCF4774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4DCE3-899E-4BFB-A538-C2F5587242FE}">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customXml/itemProps3.xml><?xml version="1.0" encoding="utf-8"?>
<ds:datastoreItem xmlns:ds="http://schemas.openxmlformats.org/officeDocument/2006/customXml" ds:itemID="{2CFDCFE6-742E-462E-ADFF-FA66B8DF8C76}">
  <ds:schemaRefs>
    <ds:schemaRef ds:uri="http://schemas.microsoft.com/sharepoint/v3/contenttype/forms"/>
  </ds:schemaRefs>
</ds:datastoreItem>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FIM Breakdown_old</vt:lpstr>
      <vt:lpstr>README</vt:lpstr>
      <vt:lpstr>Table 1</vt:lpstr>
      <vt:lpstr>Table 2</vt:lpstr>
      <vt:lpstr>Delta Table 1</vt:lpstr>
      <vt:lpstr>Delta Table 2</vt:lpstr>
      <vt:lpstr>effects of obbba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Ahmad</dc:creator>
  <cp:keywords/>
  <dc:description/>
  <cp:lastModifiedBy>Sarah Ahmad</cp:lastModifiedBy>
  <cp:revision/>
  <cp:lastPrinted>2025-11-14T18:38:46Z</cp:lastPrinted>
  <dcterms:created xsi:type="dcterms:W3CDTF">2025-10-02T18:07:32Z</dcterms:created>
  <dcterms:modified xsi:type="dcterms:W3CDTF">2026-01-23T13:34:07Z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0x010100FA9F3DB0CD4D844B918872BCED9B9CF9</vt:lpwstr>
  </property>
  <property fmtid="{D5CDD505-2E9C-101B-9397-08002B2CF9AE}" pid="3" name="MediaServiceImageTags">
    <vt:lpwstr/>
  </property>
</Properties>
</file>