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filterPrivacy="1" defaultThemeVersion="166925"/>
  <xr:revisionPtr revIDLastSave="190" documentId="14_{2FECCDBA-C45B-445B-9243-1EA77E926AE7}" xr6:coauthVersionLast="47" xr6:coauthVersionMax="47" xr10:uidLastSave="{05253EE6-3454-41CF-81FC-ACE73281F2E7}"/>
  <bookViews>
    <workbookView xWindow="-110" yWindow="-110" windowWidth="19420" windowHeight="11500" activeTab="2" xr2:uid="{3EC9A5B1-3779-4A4E-BEF3-C9F0233E4A17}"/>
  </bookViews>
  <sheets>
    <sheet name="Readme" sheetId="8" r:id="rId1"/>
    <sheet name="Table 1" sheetId="5" r:id="rId2"/>
    <sheet name="Table 2" sheetId="7"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3" i="7" l="1"/>
  <c r="G13" i="7"/>
  <c r="H13" i="7"/>
  <c r="I13" i="7"/>
  <c r="I6" i="5"/>
  <c r="X6" i="5" l="1"/>
  <c r="K6" i="5" s="1"/>
  <c r="X7" i="5"/>
  <c r="K7" i="5" s="1"/>
  <c r="X8" i="5"/>
  <c r="K8" i="5" s="1"/>
  <c r="X9" i="5"/>
  <c r="K9" i="5" s="1"/>
  <c r="X10" i="5"/>
  <c r="K10" i="5" s="1"/>
  <c r="X11" i="5"/>
  <c r="K11" i="5" s="1"/>
  <c r="X12" i="5"/>
  <c r="K12" i="5" s="1"/>
  <c r="X13" i="5"/>
  <c r="K13" i="5" s="1"/>
  <c r="X14" i="5"/>
  <c r="K14" i="5" s="1"/>
  <c r="T6" i="5"/>
  <c r="T7" i="5"/>
  <c r="T8" i="5"/>
  <c r="T9" i="5"/>
  <c r="T10" i="5"/>
  <c r="T11" i="5"/>
  <c r="T12" i="5"/>
  <c r="T13" i="5"/>
  <c r="T14" i="5"/>
  <c r="P6" i="5"/>
  <c r="P7" i="5"/>
  <c r="P8" i="5"/>
  <c r="P9" i="5"/>
  <c r="P10" i="5"/>
  <c r="P11" i="5"/>
  <c r="P12" i="5"/>
  <c r="P13" i="5"/>
  <c r="P14" i="5"/>
  <c r="I7" i="5"/>
  <c r="I8" i="5"/>
  <c r="I9" i="5"/>
  <c r="I10" i="5"/>
  <c r="I11" i="5"/>
  <c r="I12" i="5"/>
  <c r="I13" i="5"/>
  <c r="I14" i="5"/>
  <c r="D13" i="7" s="1"/>
  <c r="D7" i="5"/>
  <c r="D12" i="5"/>
  <c r="D13" i="5"/>
  <c r="D14" i="5"/>
  <c r="D6" i="5"/>
  <c r="D8" i="5"/>
  <c r="D9" i="5"/>
  <c r="D10" i="5"/>
  <c r="D11" i="5"/>
  <c r="E13" i="7" l="1"/>
  <c r="C13" i="7" s="1"/>
  <c r="B13" i="7" s="1"/>
  <c r="B14" i="5"/>
  <c r="T5" i="5"/>
  <c r="D5" i="5"/>
  <c r="I12" i="7"/>
  <c r="H12" i="7"/>
  <c r="I11" i="7"/>
  <c r="H11" i="7"/>
  <c r="I10" i="7"/>
  <c r="H10" i="7"/>
  <c r="I9" i="7"/>
  <c r="H9" i="7"/>
  <c r="I8" i="7"/>
  <c r="H8" i="7"/>
  <c r="I7" i="7"/>
  <c r="H7" i="7"/>
  <c r="I6" i="7"/>
  <c r="H6" i="7"/>
  <c r="I5" i="7"/>
  <c r="H5" i="7"/>
  <c r="I4" i="7"/>
  <c r="H4" i="7"/>
  <c r="D12" i="7" l="1"/>
  <c r="D6" i="7"/>
  <c r="D7" i="7"/>
  <c r="D5" i="7"/>
  <c r="D11" i="7"/>
  <c r="I5" i="5"/>
  <c r="D4" i="7" s="1"/>
  <c r="F12" i="7"/>
  <c r="F10" i="7"/>
  <c r="F11" i="7"/>
  <c r="F9" i="7"/>
  <c r="F8" i="7"/>
  <c r="F7" i="7"/>
  <c r="F6" i="7"/>
  <c r="F5" i="7"/>
  <c r="F4" i="7"/>
  <c r="G5" i="7"/>
  <c r="G6" i="7"/>
  <c r="G7" i="7"/>
  <c r="G8" i="7"/>
  <c r="G9" i="7"/>
  <c r="G10" i="7"/>
  <c r="G11" i="7"/>
  <c r="G12" i="7"/>
  <c r="G4" i="7"/>
  <c r="D8" i="7" l="1"/>
  <c r="D10" i="7"/>
  <c r="D9" i="7"/>
  <c r="P5" i="5"/>
  <c r="E4" i="7" l="1"/>
  <c r="C4" i="7" s="1"/>
  <c r="B4" i="7" s="1"/>
  <c r="X5" i="5"/>
  <c r="B6" i="5"/>
  <c r="B7" i="5"/>
  <c r="B8" i="5"/>
  <c r="B10" i="5"/>
  <c r="B12" i="5"/>
  <c r="B13" i="5"/>
  <c r="B11" i="5" l="1"/>
  <c r="B9" i="5"/>
  <c r="K5" i="5"/>
  <c r="B5" i="5"/>
  <c r="E5" i="7"/>
  <c r="C5" i="7" s="1"/>
  <c r="B5" i="7" s="1"/>
  <c r="E10" i="7"/>
  <c r="C10" i="7" s="1"/>
  <c r="B10" i="7" s="1"/>
  <c r="E9" i="7"/>
  <c r="C9" i="7" s="1"/>
  <c r="B9" i="7" s="1"/>
  <c r="E8" i="7"/>
  <c r="C8" i="7" s="1"/>
  <c r="B8" i="7" s="1"/>
  <c r="E7" i="7"/>
  <c r="C7" i="7" s="1"/>
  <c r="B7" i="7" s="1"/>
  <c r="E6" i="7"/>
  <c r="C6" i="7" s="1"/>
  <c r="B6" i="7" s="1"/>
  <c r="E12" i="7"/>
  <c r="C12" i="7" s="1"/>
  <c r="B12" i="7" s="1"/>
  <c r="E11" i="7"/>
  <c r="C11" i="7" s="1"/>
  <c r="B11" i="7" s="1"/>
</calcChain>
</file>

<file path=xl/sharedStrings.xml><?xml version="1.0" encoding="utf-8"?>
<sst xmlns="http://schemas.openxmlformats.org/spreadsheetml/2006/main" count="65" uniqueCount="54">
  <si>
    <t>Table 1: Breakdown of FIM by component</t>
  </si>
  <si>
    <t>Total</t>
  </si>
  <si>
    <t>Purchases</t>
  </si>
  <si>
    <t>Taxes Transfers and Subsidies (includes supply side and uncertainty effects)</t>
  </si>
  <si>
    <t>Taxes</t>
  </si>
  <si>
    <t>Transfers</t>
  </si>
  <si>
    <t>Uncertainty</t>
  </si>
  <si>
    <t>Supply Side</t>
  </si>
  <si>
    <t xml:space="preserve">Purchases Total </t>
  </si>
  <si>
    <t>Subcomponents of Federal Purchases</t>
  </si>
  <si>
    <t xml:space="preserve">Taxes Total </t>
  </si>
  <si>
    <t>Subcomponents of Taxes</t>
  </si>
  <si>
    <t>Transfers Total</t>
  </si>
  <si>
    <t>Subcomponents of Transfers</t>
  </si>
  <si>
    <t>Uncertainty Total</t>
  </si>
  <si>
    <t>Supply Side Total</t>
  </si>
  <si>
    <t>Subcomponents of Supply Side</t>
  </si>
  <si>
    <t>Federal</t>
  </si>
  <si>
    <t>State and Local</t>
  </si>
  <si>
    <t>Federal Purchases OBBBA</t>
  </si>
  <si>
    <t>Federal  purchases Other</t>
  </si>
  <si>
    <t>Taxes OBBBA</t>
  </si>
  <si>
    <t>Tariffs</t>
  </si>
  <si>
    <t>Taxes Other</t>
  </si>
  <si>
    <t>Transfers OBBBA</t>
  </si>
  <si>
    <t>Transfers Other</t>
  </si>
  <si>
    <t>Tariff Uncertainty</t>
  </si>
  <si>
    <t>Shutdown Spillovers</t>
  </si>
  <si>
    <t>Student Loans</t>
  </si>
  <si>
    <t>IRA/CHIPS</t>
  </si>
  <si>
    <t>Supply Side Effects of OBBBA</t>
  </si>
  <si>
    <t>2025 Q2</t>
  </si>
  <si>
    <t>2025 Q3</t>
  </si>
  <si>
    <t>2025 Q4</t>
  </si>
  <si>
    <t>2026 Q1</t>
  </si>
  <si>
    <t>2026 Q2</t>
  </si>
  <si>
    <t>2026 Q3</t>
  </si>
  <si>
    <t>2026 Q4</t>
  </si>
  <si>
    <t>2027 Q1</t>
  </si>
  <si>
    <t>2027 Q2</t>
  </si>
  <si>
    <t>Table 2: Decomposing FIM into effects of OBBBA, other supply side effects, tariffs and tariff uncertainty, and underlying FIM</t>
  </si>
  <si>
    <t>Underlying FIM</t>
  </si>
  <si>
    <t>OBBBA</t>
  </si>
  <si>
    <t>Tariffs and Uncertainty</t>
  </si>
  <si>
    <t>This file presents data for the Hutchins Center Fiscal Impact Measure Breakdown.</t>
  </si>
  <si>
    <t>Table 1 breaks down the components of the FIM for the current quarter and our forecast for the next eight quarters. For purchases, it shows much is due to the One Big Beautiful Bill Act, to the government shutdown, and to underlying fiscal policy. For taxes and transfers, it shows how much is due to OBBBA, to tariffs, and to other factors.</t>
  </si>
  <si>
    <t>Table 2 decomposes FIM inputs into underlying factors (purchases and transfers), the effects of the One Big Beautiful Bill Act, the impacts of tariffs and uncertainty around them, effects of supply-side policies, and effects of the government shutdown that began on Oct. 1, 2025 for the current quarter and eight-quarter forecast.</t>
  </si>
  <si>
    <t>Federal Purchases, Government Shutdown</t>
  </si>
  <si>
    <t>Components of the Underlying FIM</t>
  </si>
  <si>
    <t>Underlying FIM Purchases</t>
  </si>
  <si>
    <t>Underlying FIM Net Transfers</t>
  </si>
  <si>
    <t>IRA, CHIPS and Student Loans</t>
  </si>
  <si>
    <t>Government shutdown</t>
  </si>
  <si>
    <t>2027 Q3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</si>
</sst>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b/>
      <sz val="12"/>
      <color theme="1"/>
      <name val="Calibri"/>
      <family val="2"/>
      <scheme val="minor"/>
    </font>
    <font>
      <sz val="12"/>
      <color theme="1"/>
      <name val="Calibri"/>
      <family val="2"/>
      <scheme val="minor"/>
    </font>
    <font>
      <b/>
      <sz val="12"/>
      <name val="Calibri"/>
      <family val="2"/>
      <scheme val="minor"/>
    </font>
    <font>
      <sz val="12"/>
      <name val="Calibri"/>
      <family val="2"/>
      <scheme val="minor"/>
    </font>
    <font>
      <sz val="11"/>
      <color rgb="FF000000"/>
      <name val="Calibri"/>
      <family val="2"/>
      <scheme val="minor"/>
    </font>
  </fonts>
  <fills count="2">
    <fill>
      <patternFill patternType="none"/>
    </fill>
    <fill>
      <patternFill patternType="gray125"/>
    </fill>
  </fills>
  <borders count="4">
    <border>
      <left/>
      <right/>
      <top/>
      <bottom/>
      <diagonal/>
    </border>
    <border>
      <left style="thin">
        <color auto="1"/>
      </left>
      <right style="thin">
        <color auto="1"/>
      </right>
      <top/>
      <bottom/>
      <diagonal/>
    </border>
    <border>
      <left style="thin">
        <color auto="1"/>
      </left>
      <right/>
      <top/>
      <bottom/>
      <diagonal/>
    </border>
    <border>
      <left/>
      <right style="thin">
        <color auto="1"/>
      </right>
      <top/>
      <bottom/>
      <diagonal/>
    </border>
  </borders>
  <cellStyleXfs count="1">
    <xf numFmtId="0" fontId="0" fillId="0" borderId="0"/>
  </cellStyleXfs>
  <cellXfs count="34">
    <xf numFmtId="0" fontId="0" fillId="0" borderId="0" xfId="0"/>
    <xf numFmtId="2" fontId="0" fillId="0" borderId="0" xfId="0" applyNumberFormat="1"/>
    <xf numFmtId="0" fontId="0" fillId="0" borderId="0" xfId="0" applyAlignment="1">
      <alignment horizontal="center" wrapText="1"/>
    </xf>
    <xf numFmtId="0" fontId="2" fillId="0" borderId="0" xfId="0" applyFont="1"/>
    <xf numFmtId="0" fontId="1" fillId="0" borderId="0" xfId="0" applyFont="1" applyAlignment="1">
      <alignment horizontal="center" wrapText="1"/>
    </xf>
    <xf numFmtId="0" fontId="2" fillId="0" borderId="0" xfId="0" applyFont="1" applyAlignment="1">
      <alignment horizontal="center" wrapText="1"/>
    </xf>
    <xf numFmtId="2" fontId="2" fillId="0" borderId="0" xfId="0" applyNumberFormat="1" applyFont="1" applyAlignment="1">
      <alignment horizontal="center" vertical="center"/>
    </xf>
    <xf numFmtId="0" fontId="2" fillId="0" borderId="0" xfId="0" quotePrefix="1" applyFont="1" applyAlignment="1">
      <alignment horizontal="center" wrapText="1"/>
    </xf>
    <xf numFmtId="0" fontId="3" fillId="0" borderId="0" xfId="0" applyFont="1" applyAlignment="1">
      <alignment horizontal="center" wrapText="1"/>
    </xf>
    <xf numFmtId="0" fontId="1" fillId="0" borderId="0" xfId="0" applyFont="1" applyAlignment="1">
      <alignment wrapText="1"/>
    </xf>
    <xf numFmtId="0" fontId="1" fillId="0" borderId="0" xfId="0" applyFont="1"/>
    <xf numFmtId="2" fontId="2" fillId="0" borderId="2" xfId="0" applyNumberFormat="1" applyFont="1" applyBorder="1" applyAlignment="1">
      <alignment horizontal="center" vertical="center"/>
    </xf>
    <xf numFmtId="2" fontId="2" fillId="0" borderId="3" xfId="0" applyNumberFormat="1" applyFont="1" applyBorder="1" applyAlignment="1">
      <alignment horizontal="center" vertical="center"/>
    </xf>
    <xf numFmtId="0" fontId="4" fillId="0" borderId="0" xfId="0" applyFont="1" applyAlignment="1">
      <alignment horizontal="center" wrapText="1"/>
    </xf>
    <xf numFmtId="0" fontId="1" fillId="0" borderId="0" xfId="0" applyFont="1" applyAlignment="1">
      <alignment vertical="center"/>
    </xf>
    <xf numFmtId="0" fontId="2" fillId="0" borderId="0" xfId="0" applyFont="1" applyAlignment="1">
      <alignment vertical="center"/>
    </xf>
    <xf numFmtId="2" fontId="2" fillId="0" borderId="0" xfId="0" applyNumberFormat="1" applyFont="1" applyAlignment="1">
      <alignment vertical="center"/>
    </xf>
    <xf numFmtId="2" fontId="2" fillId="0" borderId="1" xfId="0" applyNumberFormat="1" applyFont="1" applyBorder="1" applyAlignment="1">
      <alignment horizontal="center" vertical="center"/>
    </xf>
    <xf numFmtId="2" fontId="0" fillId="0" borderId="0" xfId="0" applyNumberFormat="1" applyAlignment="1">
      <alignment horizontal="center"/>
    </xf>
    <xf numFmtId="0" fontId="5" fillId="0" borderId="0" xfId="0" applyFont="1" applyAlignment="1">
      <alignment wrapText="1"/>
    </xf>
    <xf numFmtId="0" fontId="5" fillId="0" borderId="0" xfId="0" applyFont="1"/>
    <xf numFmtId="0" fontId="5" fillId="0" borderId="0" xfId="0" applyFont="1" applyAlignment="1">
      <alignment horizontal="left" vertical="center" wrapText="1"/>
    </xf>
    <xf numFmtId="0" fontId="1" fillId="0" borderId="0" xfId="0" applyFont="1" applyAlignment="1">
      <alignment horizontal="center" vertical="center" wrapText="1"/>
    </xf>
    <xf numFmtId="2" fontId="2" fillId="0" borderId="0" xfId="0" applyNumberFormat="1" applyFont="1"/>
    <xf numFmtId="2" fontId="3" fillId="0" borderId="0" xfId="0" applyNumberFormat="1" applyFont="1" applyAlignment="1">
      <alignment horizontal="center" vertical="center"/>
    </xf>
    <xf numFmtId="2" fontId="4" fillId="0" borderId="1" xfId="0" applyNumberFormat="1" applyFont="1" applyBorder="1" applyAlignment="1">
      <alignment horizontal="center" vertical="center"/>
    </xf>
    <xf numFmtId="2" fontId="2" fillId="0" borderId="1" xfId="0" applyNumberFormat="1" applyFont="1" applyBorder="1" applyAlignment="1">
      <alignment horizontal="center"/>
    </xf>
    <xf numFmtId="0" fontId="1" fillId="0" borderId="0" xfId="0" applyFont="1" applyAlignment="1">
      <alignment horizontal="center"/>
    </xf>
    <xf numFmtId="0" fontId="1" fillId="0" borderId="0" xfId="0" applyFont="1" applyAlignment="1">
      <alignment horizontal="center" wrapText="1"/>
    </xf>
    <xf numFmtId="0" fontId="1" fillId="0" borderId="0" xfId="0" applyFont="1" applyAlignment="1">
      <alignment horizontal="left" vertical="center"/>
    </xf>
    <xf numFmtId="0" fontId="3" fillId="0" borderId="0" xfId="0" quotePrefix="1" applyFont="1" applyAlignment="1">
      <alignment horizontal="center" vertical="center"/>
    </xf>
    <xf numFmtId="0" fontId="3" fillId="0" borderId="0" xfId="0" applyFont="1" applyAlignment="1">
      <alignment horizontal="center" vertical="center"/>
    </xf>
    <xf numFmtId="0" fontId="1" fillId="0" borderId="0" xfId="0" applyFont="1" applyAlignment="1">
      <alignment horizontal="center" vertical="center" wrapText="1"/>
    </xf>
    <xf numFmtId="0" fontId="2" fillId="0" borderId="0" xfId="0" applyFont="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A75DCC-3D0F-4B00-9436-8BFB41C48B0B}">
  <dimension ref="A1:A4"/>
  <sheetViews>
    <sheetView workbookViewId="0">
      <selection activeCell="A20" sqref="A20"/>
    </sheetView>
  </sheetViews>
  <sheetFormatPr defaultRowHeight="14.5" x14ac:dyDescent="0.35"/>
  <cols>
    <col min="1" max="1" width="99.1796875" customWidth="1"/>
  </cols>
  <sheetData>
    <row r="1" spans="1:1" x14ac:dyDescent="0.35">
      <c r="A1" s="19" t="s">
        <v>44</v>
      </c>
    </row>
    <row r="2" spans="1:1" x14ac:dyDescent="0.35">
      <c r="A2" s="20"/>
    </row>
    <row r="3" spans="1:1" ht="48.75" customHeight="1" x14ac:dyDescent="0.35">
      <c r="A3" s="21" t="s">
        <v>45</v>
      </c>
    </row>
    <row r="4" spans="1:1" ht="49.5" customHeight="1" x14ac:dyDescent="0.35">
      <c r="A4" s="21" t="s">
        <v>46</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702000-093A-44C6-9557-294504852FFC}">
  <dimension ref="A1:AB19"/>
  <sheetViews>
    <sheetView zoomScaleNormal="100" workbookViewId="0">
      <selection activeCell="F7" sqref="F7"/>
    </sheetView>
  </sheetViews>
  <sheetFormatPr defaultRowHeight="14.5" x14ac:dyDescent="0.35"/>
  <cols>
    <col min="1" max="1" width="15.81640625" customWidth="1"/>
    <col min="3" max="3" width="10.54296875" customWidth="1"/>
    <col min="4" max="4" width="10.453125" customWidth="1"/>
    <col min="5" max="6" width="11.81640625" customWidth="1"/>
    <col min="7" max="8" width="13" customWidth="1"/>
    <col min="9" max="9" width="12.7265625" customWidth="1"/>
    <col min="10" max="10" width="7.7265625" customWidth="1"/>
    <col min="11" max="11" width="31.1796875" customWidth="1"/>
    <col min="12" max="12" width="7.7265625" customWidth="1"/>
    <col min="13" max="13" width="10.26953125" customWidth="1"/>
    <col min="14" max="16" width="12.81640625" customWidth="1"/>
    <col min="17" max="17" width="9.1796875" customWidth="1"/>
    <col min="18" max="18" width="15.1796875" customWidth="1"/>
    <col min="19" max="19" width="14.81640625" customWidth="1"/>
    <col min="20" max="20" width="13.81640625" customWidth="1"/>
    <col min="22" max="22" width="22.26953125" customWidth="1"/>
    <col min="23" max="23" width="9.7265625" customWidth="1"/>
    <col min="24" max="24" width="13.1796875" customWidth="1"/>
    <col min="25" max="25" width="12.453125" customWidth="1"/>
    <col min="26" max="26" width="10.1796875" customWidth="1"/>
    <col min="27" max="27" width="14.453125" customWidth="1"/>
    <col min="28" max="28" width="11.7265625" customWidth="1"/>
  </cols>
  <sheetData>
    <row r="1" spans="1:28" ht="38.25" customHeight="1" x14ac:dyDescent="0.35">
      <c r="A1" s="29" t="s">
        <v>0</v>
      </c>
      <c r="B1" s="29"/>
      <c r="C1" s="29"/>
      <c r="D1" s="29"/>
      <c r="E1" s="29"/>
      <c r="F1" s="3"/>
      <c r="G1" s="3"/>
      <c r="H1" s="3"/>
      <c r="I1" s="3"/>
      <c r="J1" s="3"/>
      <c r="K1" s="3"/>
      <c r="L1" s="3"/>
      <c r="M1" s="3"/>
      <c r="N1" s="3"/>
      <c r="O1" s="3"/>
      <c r="P1" s="3"/>
      <c r="Q1" s="3"/>
      <c r="R1" s="3"/>
      <c r="S1" s="3"/>
      <c r="T1" s="3"/>
    </row>
    <row r="2" spans="1:28" ht="49.5" customHeight="1" x14ac:dyDescent="0.35">
      <c r="A2" s="3"/>
      <c r="B2" s="22" t="s">
        <v>1</v>
      </c>
      <c r="C2" s="3"/>
      <c r="D2" s="30" t="s">
        <v>2</v>
      </c>
      <c r="E2" s="30"/>
      <c r="F2" s="30"/>
      <c r="G2" s="30"/>
      <c r="H2" s="30"/>
      <c r="I2" s="30"/>
      <c r="J2" s="3"/>
      <c r="K2" s="22" t="s">
        <v>3</v>
      </c>
      <c r="L2" s="3"/>
      <c r="M2" s="30" t="s">
        <v>4</v>
      </c>
      <c r="N2" s="31"/>
      <c r="O2" s="31"/>
      <c r="P2" s="31"/>
      <c r="Q2" s="9"/>
      <c r="R2" s="30" t="s">
        <v>5</v>
      </c>
      <c r="S2" s="31"/>
      <c r="T2" s="31"/>
      <c r="V2" s="22" t="s">
        <v>6</v>
      </c>
      <c r="W2" s="9"/>
      <c r="X2" s="32" t="s">
        <v>7</v>
      </c>
      <c r="Y2" s="32"/>
      <c r="Z2" s="32"/>
      <c r="AA2" s="32"/>
      <c r="AB2" s="32"/>
    </row>
    <row r="3" spans="1:28" ht="31.5" customHeight="1" x14ac:dyDescent="0.35">
      <c r="A3" s="3"/>
      <c r="B3" s="3"/>
      <c r="C3" s="3"/>
      <c r="D3" s="8" t="s">
        <v>8</v>
      </c>
      <c r="E3" s="3"/>
      <c r="F3" s="3"/>
      <c r="G3" s="28" t="s">
        <v>9</v>
      </c>
      <c r="H3" s="28"/>
      <c r="I3" s="28"/>
      <c r="J3" s="3"/>
      <c r="K3" s="3"/>
      <c r="L3" s="3"/>
      <c r="M3" s="4" t="s">
        <v>10</v>
      </c>
      <c r="N3" s="27" t="s">
        <v>11</v>
      </c>
      <c r="O3" s="27"/>
      <c r="P3" s="27"/>
      <c r="Q3" s="10"/>
      <c r="R3" s="4" t="s">
        <v>12</v>
      </c>
      <c r="S3" s="27" t="s">
        <v>13</v>
      </c>
      <c r="T3" s="27"/>
      <c r="V3" s="4" t="s">
        <v>14</v>
      </c>
      <c r="X3" s="4" t="s">
        <v>15</v>
      </c>
      <c r="Y3" s="27" t="s">
        <v>16</v>
      </c>
      <c r="Z3" s="27"/>
      <c r="AA3" s="27"/>
      <c r="AB3" s="27"/>
    </row>
    <row r="4" spans="1:28" s="2" customFormat="1" ht="62.15" customHeight="1" x14ac:dyDescent="0.35">
      <c r="A4" s="5"/>
      <c r="B4" s="5"/>
      <c r="C4" s="5"/>
      <c r="E4" s="13" t="s">
        <v>17</v>
      </c>
      <c r="F4" s="5" t="s">
        <v>18</v>
      </c>
      <c r="G4" s="5" t="s">
        <v>19</v>
      </c>
      <c r="H4" s="5" t="s">
        <v>47</v>
      </c>
      <c r="I4" s="5" t="s">
        <v>20</v>
      </c>
      <c r="J4" s="5"/>
      <c r="K4" s="5"/>
      <c r="L4" s="5"/>
      <c r="M4" s="8"/>
      <c r="N4" s="5" t="s">
        <v>21</v>
      </c>
      <c r="O4" s="5" t="s">
        <v>22</v>
      </c>
      <c r="P4" s="5" t="s">
        <v>23</v>
      </c>
      <c r="S4" s="5" t="s">
        <v>24</v>
      </c>
      <c r="T4" s="5" t="s">
        <v>25</v>
      </c>
      <c r="V4" s="2" t="s">
        <v>26</v>
      </c>
      <c r="Y4" s="2" t="s">
        <v>27</v>
      </c>
      <c r="Z4" s="2" t="s">
        <v>28</v>
      </c>
      <c r="AA4" s="2" t="s">
        <v>29</v>
      </c>
      <c r="AB4" s="5" t="s">
        <v>30</v>
      </c>
    </row>
    <row r="5" spans="1:28" ht="15.5" x14ac:dyDescent="0.35">
      <c r="A5" s="3" t="s">
        <v>31</v>
      </c>
      <c r="B5" s="6">
        <f t="shared" ref="B5:B14" si="0">D5+M5+R5+V5+X5</f>
        <v>-0.43602872997241132</v>
      </c>
      <c r="C5" s="6"/>
      <c r="D5" s="25">
        <f>E5+F5</f>
        <v>-0.40608411849951037</v>
      </c>
      <c r="E5" s="11">
        <v>-0.49659070787292697</v>
      </c>
      <c r="F5" s="11">
        <v>9.0506589373416602E-2</v>
      </c>
      <c r="G5" s="11">
        <v>0</v>
      </c>
      <c r="H5" s="6">
        <v>0</v>
      </c>
      <c r="I5" s="12">
        <f t="shared" ref="I5:I14" si="1">E5-G5-H5</f>
        <v>-0.49659070787292697</v>
      </c>
      <c r="J5" s="23"/>
      <c r="K5" s="25">
        <f>M5+R5+V5+X5</f>
        <v>-2.9944611472901006E-2</v>
      </c>
      <c r="L5" s="23"/>
      <c r="M5" s="25">
        <v>-0.49125048001323801</v>
      </c>
      <c r="N5" s="6">
        <v>0</v>
      </c>
      <c r="O5" s="6">
        <v>-0.29465344854786402</v>
      </c>
      <c r="P5" s="12">
        <f>M5-N5-O5</f>
        <v>-0.19659703146537399</v>
      </c>
      <c r="Q5" s="6"/>
      <c r="R5" s="25">
        <v>0.46904040069380332</v>
      </c>
      <c r="S5" s="6">
        <v>0</v>
      </c>
      <c r="T5" s="12">
        <f t="shared" ref="T5:T14" si="2">R5-S5</f>
        <v>0.46904040069380332</v>
      </c>
      <c r="U5" s="1"/>
      <c r="V5" s="17">
        <v>-0.2</v>
      </c>
      <c r="X5" s="26">
        <f t="shared" ref="X5:X14" si="3">Y5+Z5+AA5+AB5</f>
        <v>0.1922654678465337</v>
      </c>
      <c r="Y5" s="6">
        <v>0</v>
      </c>
      <c r="Z5" s="6">
        <v>-2.3738219379538301E-2</v>
      </c>
      <c r="AA5" s="6">
        <v>0.21600368722607199</v>
      </c>
      <c r="AB5" s="12">
        <v>0</v>
      </c>
    </row>
    <row r="6" spans="1:28" ht="15.5" x14ac:dyDescent="0.35">
      <c r="A6" s="3" t="s">
        <v>32</v>
      </c>
      <c r="B6" s="6">
        <f t="shared" si="0"/>
        <v>0.34741278040284462</v>
      </c>
      <c r="C6" s="6"/>
      <c r="D6" s="25">
        <f t="shared" ref="D6:D14" si="4">E6+F6</f>
        <v>-9.9453050512286964E-3</v>
      </c>
      <c r="E6" s="11">
        <v>3.9137315725000101E-2</v>
      </c>
      <c r="F6" s="11">
        <v>-4.9082620776228797E-2</v>
      </c>
      <c r="G6" s="11">
        <v>0.25855940422904139</v>
      </c>
      <c r="H6" s="6">
        <v>0</v>
      </c>
      <c r="I6" s="12">
        <f t="shared" si="1"/>
        <v>-0.2194220885040413</v>
      </c>
      <c r="J6" s="23"/>
      <c r="K6" s="25">
        <f t="shared" ref="K6:K14" si="5">M6+R6+V6+X6</f>
        <v>0.35735808545407333</v>
      </c>
      <c r="L6" s="23"/>
      <c r="M6" s="25">
        <v>-0.2665181722048876</v>
      </c>
      <c r="N6" s="6">
        <v>0.37555864519762711</v>
      </c>
      <c r="O6" s="6">
        <v>-0.3999094257434383</v>
      </c>
      <c r="P6" s="12">
        <f t="shared" ref="P6:P14" si="6">M6-N6-O6</f>
        <v>-0.24216739165907636</v>
      </c>
      <c r="Q6" s="6"/>
      <c r="R6" s="25">
        <v>0.42290758749671237</v>
      </c>
      <c r="S6" s="6">
        <v>-3.0245700567681867E-2</v>
      </c>
      <c r="T6" s="12">
        <f t="shared" si="2"/>
        <v>0.45315328806439426</v>
      </c>
      <c r="U6" s="1"/>
      <c r="V6" s="17">
        <v>0</v>
      </c>
      <c r="X6" s="26">
        <f t="shared" si="3"/>
        <v>0.20096867016224859</v>
      </c>
      <c r="Y6" s="6">
        <v>0</v>
      </c>
      <c r="Z6" s="6">
        <v>-3.0109286954294399E-2</v>
      </c>
      <c r="AA6" s="6">
        <v>0.231077957116543</v>
      </c>
      <c r="AB6" s="12">
        <v>0</v>
      </c>
    </row>
    <row r="7" spans="1:28" ht="15.5" x14ac:dyDescent="0.35">
      <c r="A7" s="3" t="s">
        <v>33</v>
      </c>
      <c r="B7" s="6">
        <f t="shared" si="0"/>
        <v>-1.298291418170276</v>
      </c>
      <c r="C7" s="6"/>
      <c r="D7" s="25">
        <f t="shared" si="4"/>
        <v>-0.73553040264506298</v>
      </c>
      <c r="E7" s="11">
        <v>-0.42298812462658097</v>
      </c>
      <c r="F7" s="11">
        <v>-0.312542278018482</v>
      </c>
      <c r="G7" s="11">
        <v>0.13511570202317602</v>
      </c>
      <c r="H7" s="6">
        <v>-0.6</v>
      </c>
      <c r="I7" s="12">
        <f t="shared" si="1"/>
        <v>4.1896173350242982E-2</v>
      </c>
      <c r="J7" s="23"/>
      <c r="K7" s="25">
        <f t="shared" si="5"/>
        <v>-0.56276101552521296</v>
      </c>
      <c r="L7" s="23"/>
      <c r="M7" s="25">
        <v>-0.25067068294396599</v>
      </c>
      <c r="N7" s="6">
        <v>0.24429181779333456</v>
      </c>
      <c r="O7" s="6">
        <v>-0.33592179578179721</v>
      </c>
      <c r="P7" s="12">
        <f t="shared" si="6"/>
        <v>-0.15904070495550332</v>
      </c>
      <c r="Q7" s="6"/>
      <c r="R7" s="25">
        <v>0.47387737048678363</v>
      </c>
      <c r="S7" s="6">
        <v>-4.8033252197620432E-2</v>
      </c>
      <c r="T7" s="12">
        <f t="shared" si="2"/>
        <v>0.52191062268440402</v>
      </c>
      <c r="U7" s="1"/>
      <c r="V7" s="17">
        <v>0</v>
      </c>
      <c r="X7" s="26">
        <f t="shared" si="3"/>
        <v>-0.78596770306803065</v>
      </c>
      <c r="Y7" s="6">
        <v>-0.9</v>
      </c>
      <c r="Z7" s="6">
        <v>-2.4308712358519599E-2</v>
      </c>
      <c r="AA7" s="6">
        <v>0.13834100929048901</v>
      </c>
      <c r="AB7" s="12">
        <v>0</v>
      </c>
    </row>
    <row r="8" spans="1:28" ht="15.5" x14ac:dyDescent="0.35">
      <c r="A8" s="3" t="s">
        <v>34</v>
      </c>
      <c r="B8" s="6">
        <f t="shared" si="0"/>
        <v>3.0213485745737372</v>
      </c>
      <c r="C8" s="6"/>
      <c r="D8" s="25">
        <f t="shared" si="4"/>
        <v>0.59608496125437604</v>
      </c>
      <c r="E8" s="11">
        <v>0.84513372647532103</v>
      </c>
      <c r="F8" s="11">
        <v>-0.24904876522094499</v>
      </c>
      <c r="G8" s="11">
        <v>0.21368016140332002</v>
      </c>
      <c r="H8" s="6">
        <v>0.6</v>
      </c>
      <c r="I8" s="12">
        <f t="shared" si="1"/>
        <v>3.1453565072001033E-2</v>
      </c>
      <c r="J8" s="23"/>
      <c r="K8" s="25">
        <f t="shared" si="5"/>
        <v>2.4252636133193608</v>
      </c>
      <c r="L8" s="23"/>
      <c r="M8" s="25">
        <v>-4.3474144329401998E-2</v>
      </c>
      <c r="N8" s="6">
        <v>0.5618690594820489</v>
      </c>
      <c r="O8" s="6">
        <v>-0.28977090259714</v>
      </c>
      <c r="P8" s="12">
        <f t="shared" si="6"/>
        <v>-0.3155723012143109</v>
      </c>
      <c r="Q8" s="6"/>
      <c r="R8" s="25">
        <v>0.52085998149840829</v>
      </c>
      <c r="S8" s="6">
        <v>-4.5375998955445043E-2</v>
      </c>
      <c r="T8" s="12">
        <f t="shared" si="2"/>
        <v>0.56623598045385337</v>
      </c>
      <c r="U8" s="1"/>
      <c r="V8" s="17">
        <v>0</v>
      </c>
      <c r="X8" s="26">
        <f t="shared" si="3"/>
        <v>1.9478777761503547</v>
      </c>
      <c r="Y8" s="6">
        <v>1.6</v>
      </c>
      <c r="Z8" s="6">
        <v>-2.25747008991583E-2</v>
      </c>
      <c r="AA8" s="6">
        <v>0.31045247704951301</v>
      </c>
      <c r="AB8" s="12">
        <v>0.06</v>
      </c>
    </row>
    <row r="9" spans="1:28" ht="15.5" x14ac:dyDescent="0.35">
      <c r="A9" s="3" t="s">
        <v>35</v>
      </c>
      <c r="B9" s="6">
        <f t="shared" si="0"/>
        <v>-0.13175928235126622</v>
      </c>
      <c r="C9" s="6"/>
      <c r="D9" s="25">
        <f t="shared" si="4"/>
        <v>-0.17219159709440229</v>
      </c>
      <c r="E9" s="11">
        <v>2.5160051203894699E-2</v>
      </c>
      <c r="F9" s="11">
        <v>-0.19735164829829699</v>
      </c>
      <c r="G9" s="11">
        <v>0.1257433342556217</v>
      </c>
      <c r="H9" s="6">
        <v>0</v>
      </c>
      <c r="I9" s="12">
        <f t="shared" si="1"/>
        <v>-0.10058328305172701</v>
      </c>
      <c r="J9" s="23"/>
      <c r="K9" s="25">
        <f t="shared" si="5"/>
        <v>4.0432314743136077E-2</v>
      </c>
      <c r="L9" s="23"/>
      <c r="M9" s="25">
        <v>-1.5082006504059997E-2</v>
      </c>
      <c r="N9" s="6">
        <v>0.55348329925381057</v>
      </c>
      <c r="O9" s="6">
        <v>-0.24788353672152452</v>
      </c>
      <c r="P9" s="12">
        <f t="shared" si="6"/>
        <v>-0.32068176903634604</v>
      </c>
      <c r="Q9" s="6"/>
      <c r="R9" s="25">
        <v>0.26988977231656119</v>
      </c>
      <c r="S9" s="6">
        <v>-4.3045220058149106E-2</v>
      </c>
      <c r="T9" s="12">
        <f t="shared" si="2"/>
        <v>0.31293499237471029</v>
      </c>
      <c r="U9" s="1"/>
      <c r="V9" s="17">
        <v>0</v>
      </c>
      <c r="X9" s="26">
        <f t="shared" si="3"/>
        <v>-0.21437545106936512</v>
      </c>
      <c r="Y9" s="6">
        <v>-0.5</v>
      </c>
      <c r="Z9" s="6">
        <v>-2.0771009240327199E-2</v>
      </c>
      <c r="AA9" s="6">
        <v>0.24639555817096201</v>
      </c>
      <c r="AB9" s="12">
        <v>0.06</v>
      </c>
    </row>
    <row r="10" spans="1:28" ht="15.5" x14ac:dyDescent="0.35">
      <c r="A10" s="3" t="s">
        <v>36</v>
      </c>
      <c r="B10" s="6">
        <f t="shared" si="0"/>
        <v>8.0236397197916767E-2</v>
      </c>
      <c r="C10" s="6"/>
      <c r="D10" s="25">
        <f t="shared" si="4"/>
        <v>-0.22622601458975361</v>
      </c>
      <c r="E10" s="11">
        <v>-3.9060848560698601E-2</v>
      </c>
      <c r="F10" s="11">
        <v>-0.187165166029055</v>
      </c>
      <c r="G10" s="11">
        <v>7.0747080954300406E-2</v>
      </c>
      <c r="H10" s="6">
        <v>0</v>
      </c>
      <c r="I10" s="12">
        <f t="shared" si="1"/>
        <v>-0.10980792951499901</v>
      </c>
      <c r="J10" s="23"/>
      <c r="K10" s="25">
        <f t="shared" si="5"/>
        <v>0.30646241178767036</v>
      </c>
      <c r="L10" s="23"/>
      <c r="M10" s="25">
        <v>-4.7372211282129005E-2</v>
      </c>
      <c r="N10" s="6">
        <v>0.33959529586784842</v>
      </c>
      <c r="O10" s="6">
        <v>-0.24857289383347</v>
      </c>
      <c r="P10" s="12">
        <f t="shared" si="6"/>
        <v>-0.1383946133165074</v>
      </c>
      <c r="Q10" s="6"/>
      <c r="R10" s="25">
        <v>0.33685970919214897</v>
      </c>
      <c r="S10" s="6">
        <v>-3.3382940143841487E-2</v>
      </c>
      <c r="T10" s="12">
        <f t="shared" si="2"/>
        <v>0.37024264933599044</v>
      </c>
      <c r="U10" s="1"/>
      <c r="V10" s="17">
        <v>0</v>
      </c>
      <c r="X10" s="26">
        <f t="shared" si="3"/>
        <v>1.6974913877650391E-2</v>
      </c>
      <c r="Y10" s="6">
        <v>-0.1</v>
      </c>
      <c r="Z10" s="6">
        <v>-1.8828308383141999E-2</v>
      </c>
      <c r="AA10" s="6">
        <v>7.5803222260792405E-2</v>
      </c>
      <c r="AB10" s="12">
        <v>0.06</v>
      </c>
    </row>
    <row r="11" spans="1:28" ht="15.5" x14ac:dyDescent="0.35">
      <c r="A11" s="3" t="s">
        <v>37</v>
      </c>
      <c r="B11" s="6">
        <f t="shared" si="0"/>
        <v>-0.20854472308323083</v>
      </c>
      <c r="C11" s="6"/>
      <c r="D11" s="25">
        <f t="shared" si="4"/>
        <v>-0.33183750977302601</v>
      </c>
      <c r="E11" s="11">
        <v>-0.133889800297776</v>
      </c>
      <c r="F11" s="11">
        <v>-0.19794770947525001</v>
      </c>
      <c r="G11" s="11">
        <v>-5.1215234948439881E-3</v>
      </c>
      <c r="H11" s="6">
        <v>0</v>
      </c>
      <c r="I11" s="12">
        <f t="shared" si="1"/>
        <v>-0.12876827680293201</v>
      </c>
      <c r="J11" s="23"/>
      <c r="K11" s="25">
        <f t="shared" si="5"/>
        <v>0.12329278668979518</v>
      </c>
      <c r="L11" s="23"/>
      <c r="M11" s="25">
        <v>-6.648770074603301E-3</v>
      </c>
      <c r="N11" s="6">
        <v>0.33461692428444351</v>
      </c>
      <c r="O11" s="6">
        <v>-0.25091420139743703</v>
      </c>
      <c r="P11" s="12">
        <f t="shared" si="6"/>
        <v>-9.035149296160977E-2</v>
      </c>
      <c r="Q11" s="6"/>
      <c r="R11" s="25">
        <v>0.2345464243319971</v>
      </c>
      <c r="S11" s="6">
        <v>-8.0349937365655738E-2</v>
      </c>
      <c r="T11" s="12">
        <f t="shared" si="2"/>
        <v>0.31489636169765284</v>
      </c>
      <c r="U11" s="1"/>
      <c r="V11" s="17">
        <v>0</v>
      </c>
      <c r="X11" s="26">
        <f t="shared" si="3"/>
        <v>-0.10460486756759863</v>
      </c>
      <c r="Y11" s="6">
        <v>-0.1</v>
      </c>
      <c r="Z11" s="6">
        <v>-1.19078230323711E-2</v>
      </c>
      <c r="AA11" s="6">
        <v>-5.26970445352275E-2</v>
      </c>
      <c r="AB11" s="12">
        <v>0.06</v>
      </c>
    </row>
    <row r="12" spans="1:28" ht="15.5" x14ac:dyDescent="0.35">
      <c r="A12" s="3" t="s">
        <v>38</v>
      </c>
      <c r="B12" s="6">
        <f t="shared" si="0"/>
        <v>-0.37516175360462661</v>
      </c>
      <c r="C12" s="6"/>
      <c r="D12" s="25">
        <f t="shared" si="4"/>
        <v>-0.26543433660090959</v>
      </c>
      <c r="E12" s="11">
        <v>-6.3267609840253605E-2</v>
      </c>
      <c r="F12" s="11">
        <v>-0.202166726760656</v>
      </c>
      <c r="G12" s="11">
        <v>-8.0818228690217042E-3</v>
      </c>
      <c r="H12" s="6">
        <v>0</v>
      </c>
      <c r="I12" s="12">
        <f t="shared" si="1"/>
        <v>-5.5185786971231901E-2</v>
      </c>
      <c r="J12" s="23"/>
      <c r="K12" s="25">
        <f t="shared" si="5"/>
        <v>-0.10972741700371702</v>
      </c>
      <c r="L12" s="23"/>
      <c r="M12" s="25">
        <v>-0.12342452659943703</v>
      </c>
      <c r="N12" s="6">
        <v>0.36452052010166763</v>
      </c>
      <c r="O12" s="6">
        <v>-0.2512897970589853</v>
      </c>
      <c r="P12" s="12">
        <f t="shared" si="6"/>
        <v>-0.23665524964211937</v>
      </c>
      <c r="Q12" s="6"/>
      <c r="R12" s="25">
        <v>0.23099434341595398</v>
      </c>
      <c r="S12" s="6">
        <v>-7.9837755274801803E-2</v>
      </c>
      <c r="T12" s="12">
        <f t="shared" si="2"/>
        <v>0.31083209869075579</v>
      </c>
      <c r="U12" s="1"/>
      <c r="V12" s="17">
        <v>0</v>
      </c>
      <c r="X12" s="26">
        <f t="shared" si="3"/>
        <v>-0.21729723382023397</v>
      </c>
      <c r="Y12" s="6">
        <v>0</v>
      </c>
      <c r="Z12" s="6">
        <v>-1.1377663947452999E-2</v>
      </c>
      <c r="AA12" s="6">
        <v>-0.26591956987278098</v>
      </c>
      <c r="AB12" s="12">
        <v>0.06</v>
      </c>
    </row>
    <row r="13" spans="1:28" ht="15.5" x14ac:dyDescent="0.35">
      <c r="A13" s="3" t="s">
        <v>39</v>
      </c>
      <c r="B13" s="6">
        <f t="shared" si="0"/>
        <v>-0.347393293329543</v>
      </c>
      <c r="C13" s="6"/>
      <c r="D13" s="25">
        <f t="shared" si="4"/>
        <v>-0.30066448643198795</v>
      </c>
      <c r="E13" s="11">
        <v>-0.10999493261564899</v>
      </c>
      <c r="F13" s="11">
        <v>-0.19066955381633899</v>
      </c>
      <c r="G13" s="11">
        <v>-7.4066059600809975E-3</v>
      </c>
      <c r="H13" s="6">
        <v>0</v>
      </c>
      <c r="I13" s="12">
        <f t="shared" si="1"/>
        <v>-0.102588326655568</v>
      </c>
      <c r="J13" s="23"/>
      <c r="K13" s="25">
        <f t="shared" si="5"/>
        <v>-4.6728806897555042E-2</v>
      </c>
      <c r="L13" s="23"/>
      <c r="M13" s="25">
        <v>3.9856814726070999E-2</v>
      </c>
      <c r="N13" s="6">
        <v>0.35688166465065485</v>
      </c>
      <c r="O13" s="6">
        <v>-0.11797867696097959</v>
      </c>
      <c r="P13" s="12">
        <f t="shared" si="6"/>
        <v>-0.19904617296360427</v>
      </c>
      <c r="Q13" s="6"/>
      <c r="R13" s="25">
        <v>0.22447341549598249</v>
      </c>
      <c r="S13" s="6">
        <v>-7.7543322017028959E-2</v>
      </c>
      <c r="T13" s="12">
        <f t="shared" si="2"/>
        <v>0.30201673751301145</v>
      </c>
      <c r="U13" s="1"/>
      <c r="V13" s="17">
        <v>0</v>
      </c>
      <c r="X13" s="26">
        <f t="shared" si="3"/>
        <v>-0.31105903711960853</v>
      </c>
      <c r="Y13" s="6">
        <v>0</v>
      </c>
      <c r="Z13" s="6">
        <v>-9.4192493134394994E-3</v>
      </c>
      <c r="AA13" s="6">
        <v>-0.36163978780616901</v>
      </c>
      <c r="AB13" s="12">
        <v>0.06</v>
      </c>
    </row>
    <row r="14" spans="1:28" ht="15.5" x14ac:dyDescent="0.35">
      <c r="A14" s="3" t="s">
        <v>53</v>
      </c>
      <c r="B14" s="6">
        <f t="shared" si="0"/>
        <v>-0.23372406186097497</v>
      </c>
      <c r="C14" s="3"/>
      <c r="D14" s="25">
        <f t="shared" si="4"/>
        <v>-0.29327258626928998</v>
      </c>
      <c r="E14" s="11">
        <v>-0.107327237075905</v>
      </c>
      <c r="F14" s="11">
        <v>-0.18594534919338501</v>
      </c>
      <c r="G14" s="11">
        <v>-7.4491001592636996E-3</v>
      </c>
      <c r="H14" s="6">
        <v>0</v>
      </c>
      <c r="I14" s="12">
        <f t="shared" si="1"/>
        <v>-9.9878136916641297E-2</v>
      </c>
      <c r="J14" s="6"/>
      <c r="K14" s="25">
        <f t="shared" si="5"/>
        <v>5.9548524408314985E-2</v>
      </c>
      <c r="L14" s="6"/>
      <c r="M14" s="11">
        <v>0.20512188706702097</v>
      </c>
      <c r="N14" s="11">
        <v>0.24574813464964082</v>
      </c>
      <c r="O14" s="6">
        <v>-7.0952013217929488E-2</v>
      </c>
      <c r="P14" s="12">
        <f t="shared" si="6"/>
        <v>3.0325765635309643E-2</v>
      </c>
      <c r="Q14" s="6"/>
      <c r="R14" s="17">
        <v>0.21271171112429132</v>
      </c>
      <c r="S14" s="11">
        <v>-4.4355059292675275E-2</v>
      </c>
      <c r="T14" s="12">
        <f t="shared" si="2"/>
        <v>0.25706677041696657</v>
      </c>
      <c r="V14" s="17">
        <v>0</v>
      </c>
      <c r="X14" s="26">
        <f t="shared" si="3"/>
        <v>-0.35828507378299729</v>
      </c>
      <c r="Y14" s="6">
        <v>0</v>
      </c>
      <c r="Z14" s="18">
        <v>2.5347885712010701E-2</v>
      </c>
      <c r="AA14" s="18">
        <v>-0.38363295949500797</v>
      </c>
      <c r="AB14" s="12">
        <v>0</v>
      </c>
    </row>
    <row r="15" spans="1:28" ht="15.5" x14ac:dyDescent="0.35">
      <c r="K15" s="24"/>
      <c r="L15" s="6"/>
      <c r="M15" s="6"/>
      <c r="N15" s="6"/>
      <c r="O15" s="6"/>
      <c r="P15" s="6"/>
      <c r="Q15" s="6"/>
      <c r="R15" s="6"/>
      <c r="S15" s="16"/>
      <c r="T15" s="6"/>
      <c r="U15" s="1"/>
    </row>
    <row r="16" spans="1:28" ht="15.5" x14ac:dyDescent="0.35">
      <c r="L16" s="6"/>
      <c r="M16" s="6"/>
      <c r="N16" s="6"/>
      <c r="O16" s="6"/>
      <c r="P16" s="6"/>
      <c r="Q16" s="6"/>
      <c r="R16" s="6"/>
      <c r="S16" s="6"/>
      <c r="T16" s="6"/>
      <c r="U16" s="1"/>
    </row>
    <row r="17" spans="1:21" ht="15.5" x14ac:dyDescent="0.35">
      <c r="L17" s="6"/>
      <c r="M17" s="6"/>
      <c r="N17" s="6"/>
      <c r="O17" s="6"/>
      <c r="P17" s="6"/>
      <c r="Q17" s="6"/>
      <c r="R17" s="6"/>
      <c r="S17" s="6"/>
      <c r="T17" s="6"/>
      <c r="U17" s="1"/>
    </row>
    <row r="18" spans="1:21" ht="15.5" x14ac:dyDescent="0.35">
      <c r="A18" s="3"/>
      <c r="B18" s="3"/>
      <c r="C18" s="3"/>
      <c r="D18" s="6"/>
      <c r="E18" s="3"/>
      <c r="F18" s="3"/>
      <c r="G18" s="3"/>
      <c r="H18" s="3"/>
      <c r="I18" s="3"/>
      <c r="J18" s="3"/>
      <c r="K18" s="3"/>
      <c r="L18" s="3"/>
      <c r="M18" s="6"/>
      <c r="N18" s="3"/>
      <c r="O18" s="3"/>
      <c r="P18" s="3"/>
      <c r="Q18" s="3"/>
      <c r="R18" s="3"/>
      <c r="S18" s="6"/>
      <c r="T18" s="3"/>
    </row>
    <row r="19" spans="1:21" ht="15.5" x14ac:dyDescent="0.35">
      <c r="A19" s="3"/>
      <c r="B19" s="3"/>
      <c r="C19" s="23"/>
      <c r="D19" s="23"/>
      <c r="E19" s="23"/>
      <c r="F19" s="23"/>
      <c r="G19" s="3"/>
      <c r="H19" s="3"/>
      <c r="I19" s="3"/>
      <c r="J19" s="3"/>
      <c r="K19" s="3"/>
      <c r="L19" s="3"/>
      <c r="M19" s="3"/>
      <c r="N19" s="3"/>
      <c r="O19" s="3"/>
      <c r="P19" s="3"/>
      <c r="Q19" s="3"/>
      <c r="R19" s="3"/>
      <c r="S19" s="3"/>
      <c r="T19" s="3"/>
    </row>
  </sheetData>
  <mergeCells count="9">
    <mergeCell ref="G3:I3"/>
    <mergeCell ref="N3:P3"/>
    <mergeCell ref="S3:T3"/>
    <mergeCell ref="Y3:AB3"/>
    <mergeCell ref="A1:E1"/>
    <mergeCell ref="D2:I2"/>
    <mergeCell ref="M2:P2"/>
    <mergeCell ref="R2:T2"/>
    <mergeCell ref="X2:AB2"/>
  </mergeCells>
  <pageMargins left="0.7" right="0.7" top="0.75" bottom="0.75" header="0.3" footer="0.3"/>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2AFB68-DBBF-40E7-A3C8-F6F7CB448EFC}">
  <dimension ref="A1:J13"/>
  <sheetViews>
    <sheetView tabSelected="1" workbookViewId="0">
      <selection activeCell="J5" sqref="J5"/>
    </sheetView>
  </sheetViews>
  <sheetFormatPr defaultRowHeight="14.5" x14ac:dyDescent="0.35"/>
  <cols>
    <col min="1" max="1" width="14.81640625" customWidth="1"/>
    <col min="3" max="3" width="10.81640625" customWidth="1"/>
    <col min="4" max="5" width="16.54296875" customWidth="1"/>
    <col min="7" max="7" width="14.54296875" customWidth="1"/>
    <col min="8" max="8" width="15.81640625" customWidth="1"/>
    <col min="9" max="9" width="12.1796875" customWidth="1"/>
  </cols>
  <sheetData>
    <row r="1" spans="1:10" ht="29.25" customHeight="1" x14ac:dyDescent="0.35">
      <c r="A1" s="14" t="s">
        <v>40</v>
      </c>
      <c r="B1" s="14"/>
      <c r="C1" s="14"/>
      <c r="D1" s="15"/>
      <c r="E1" s="15"/>
      <c r="F1" s="15"/>
      <c r="G1" s="15"/>
      <c r="H1" s="15"/>
      <c r="I1" s="16"/>
      <c r="J1" s="15"/>
    </row>
    <row r="2" spans="1:10" ht="39.65" customHeight="1" x14ac:dyDescent="0.35">
      <c r="A2" s="14"/>
      <c r="B2" s="14"/>
      <c r="C2" s="14"/>
      <c r="D2" s="33" t="s">
        <v>48</v>
      </c>
      <c r="E2" s="33"/>
      <c r="F2" s="15"/>
      <c r="G2" s="15"/>
      <c r="H2" s="15"/>
      <c r="I2" s="16"/>
      <c r="J2" s="15"/>
    </row>
    <row r="3" spans="1:10" ht="49.5" customHeight="1" x14ac:dyDescent="0.35">
      <c r="A3" s="5"/>
      <c r="B3" s="5" t="s">
        <v>1</v>
      </c>
      <c r="C3" s="7" t="s">
        <v>41</v>
      </c>
      <c r="D3" s="2" t="s">
        <v>49</v>
      </c>
      <c r="E3" s="2" t="s">
        <v>50</v>
      </c>
      <c r="F3" s="5" t="s">
        <v>42</v>
      </c>
      <c r="G3" s="5" t="s">
        <v>43</v>
      </c>
      <c r="H3" s="5" t="s">
        <v>51</v>
      </c>
      <c r="I3" s="2" t="s">
        <v>52</v>
      </c>
      <c r="J3" s="5"/>
    </row>
    <row r="4" spans="1:10" ht="15.5" x14ac:dyDescent="0.35">
      <c r="A4" s="3" t="s">
        <v>31</v>
      </c>
      <c r="B4" s="6">
        <f t="shared" ref="B4:B12" si="0">C4+SUM(F4:I4)</f>
        <v>-0.43602872997241138</v>
      </c>
      <c r="C4" s="6">
        <f t="shared" ref="C4:C12" si="1">D4+E4</f>
        <v>-0.13364074927108105</v>
      </c>
      <c r="D4" s="18">
        <f>'Table 1'!F5+'Table 1'!I5</f>
        <v>-0.40608411849951037</v>
      </c>
      <c r="E4" s="18">
        <f>'Table 1'!P5+'Table 1'!T5</f>
        <v>0.27244336922842932</v>
      </c>
      <c r="F4" s="6">
        <f>'Table 1'!G5+'Table 1'!N5+'Table 1'!S5+'Table 1'!AB5</f>
        <v>0</v>
      </c>
      <c r="G4" s="6">
        <f>'Table 1'!O5+'Table 1'!V5</f>
        <v>-0.49465344854786403</v>
      </c>
      <c r="H4" s="6">
        <f>'Table 1'!Z5+'Table 1'!AA5</f>
        <v>0.1922654678465337</v>
      </c>
      <c r="I4" s="18">
        <f>'Table 1'!H5+'Table 1'!Y5</f>
        <v>0</v>
      </c>
      <c r="J4" s="6"/>
    </row>
    <row r="5" spans="1:10" ht="15.5" x14ac:dyDescent="0.35">
      <c r="A5" s="3" t="s">
        <v>32</v>
      </c>
      <c r="B5" s="6">
        <f t="shared" si="0"/>
        <v>0.34741278040284473</v>
      </c>
      <c r="C5" s="6">
        <f t="shared" si="1"/>
        <v>-5.7518812874952197E-2</v>
      </c>
      <c r="D5" s="18">
        <f>'Table 1'!F6+'Table 1'!I6</f>
        <v>-0.26850470928027009</v>
      </c>
      <c r="E5" s="18">
        <f>'Table 1'!P6+'Table 1'!T6</f>
        <v>0.2109858964053179</v>
      </c>
      <c r="F5" s="6">
        <f>'Table 1'!G6+'Table 1'!N6+'Table 1'!S6+'Table 1'!AB6</f>
        <v>0.60387234885898666</v>
      </c>
      <c r="G5" s="6">
        <f>'Table 1'!O6+'Table 1'!V6</f>
        <v>-0.3999094257434383</v>
      </c>
      <c r="H5" s="6">
        <f>'Table 1'!Z6+'Table 1'!AA6</f>
        <v>0.20096867016224859</v>
      </c>
      <c r="I5" s="18">
        <f>'Table 1'!H6+'Table 1'!Y6</f>
        <v>0</v>
      </c>
      <c r="J5" s="6"/>
    </row>
    <row r="6" spans="1:10" ht="15.5" x14ac:dyDescent="0.35">
      <c r="A6" s="3" t="s">
        <v>33</v>
      </c>
      <c r="B6" s="6">
        <f t="shared" si="0"/>
        <v>-1.298291418170276</v>
      </c>
      <c r="C6" s="6">
        <f t="shared" si="1"/>
        <v>9.2223813060661686E-2</v>
      </c>
      <c r="D6" s="18">
        <f>'Table 1'!F7+'Table 1'!I7</f>
        <v>-0.27064610466823902</v>
      </c>
      <c r="E6" s="18">
        <f>'Table 1'!P7+'Table 1'!T7</f>
        <v>0.3628699177289007</v>
      </c>
      <c r="F6" s="6">
        <f>'Table 1'!G7+'Table 1'!N7+'Table 1'!S7+'Table 1'!AB7</f>
        <v>0.33137426761889011</v>
      </c>
      <c r="G6" s="6">
        <f>'Table 1'!O7+'Table 1'!V7</f>
        <v>-0.33592179578179721</v>
      </c>
      <c r="H6" s="6">
        <f>'Table 1'!Z7+'Table 1'!AA7</f>
        <v>0.11403229693196941</v>
      </c>
      <c r="I6" s="18">
        <f>'Table 1'!H7+'Table 1'!Y7</f>
        <v>-1.5</v>
      </c>
      <c r="J6" s="6"/>
    </row>
    <row r="7" spans="1:10" ht="15.5" x14ac:dyDescent="0.35">
      <c r="A7" s="3" t="s">
        <v>34</v>
      </c>
      <c r="B7" s="6">
        <f t="shared" si="0"/>
        <v>3.0213485745737372</v>
      </c>
      <c r="C7" s="6">
        <f t="shared" si="1"/>
        <v>3.3068479090598513E-2</v>
      </c>
      <c r="D7" s="18">
        <f>'Table 1'!F8+'Table 1'!I8</f>
        <v>-0.21759520014894396</v>
      </c>
      <c r="E7" s="18">
        <f>'Table 1'!P8+'Table 1'!T8</f>
        <v>0.25066367923954247</v>
      </c>
      <c r="F7" s="6">
        <f>'Table 1'!G8+'Table 1'!N8+'Table 1'!S8+'Table 1'!AB8</f>
        <v>0.79017322192992379</v>
      </c>
      <c r="G7" s="6">
        <f>'Table 1'!O8+'Table 1'!V8</f>
        <v>-0.28977090259714</v>
      </c>
      <c r="H7" s="6">
        <f>'Table 1'!Z8+'Table 1'!AA8</f>
        <v>0.2878777761503547</v>
      </c>
      <c r="I7" s="18">
        <f>'Table 1'!H8+'Table 1'!Y8</f>
        <v>2.2000000000000002</v>
      </c>
      <c r="J7" s="6"/>
    </row>
    <row r="8" spans="1:10" ht="15.5" x14ac:dyDescent="0.35">
      <c r="A8" s="3" t="s">
        <v>35</v>
      </c>
      <c r="B8" s="6">
        <f t="shared" si="0"/>
        <v>-0.13175928235126638</v>
      </c>
      <c r="C8" s="6">
        <f t="shared" si="1"/>
        <v>-0.30568170801165978</v>
      </c>
      <c r="D8" s="18">
        <f>'Table 1'!F9+'Table 1'!I9</f>
        <v>-0.29793493135002402</v>
      </c>
      <c r="E8" s="18">
        <f>'Table 1'!P9+'Table 1'!T9</f>
        <v>-7.746776661635757E-3</v>
      </c>
      <c r="F8" s="6">
        <f>'Table 1'!G9+'Table 1'!N9+'Table 1'!S9+'Table 1'!AB9</f>
        <v>0.69618141345128315</v>
      </c>
      <c r="G8" s="6">
        <f>'Table 1'!O9+'Table 1'!V9</f>
        <v>-0.24788353672152452</v>
      </c>
      <c r="H8" s="6">
        <f>'Table 1'!Z9+'Table 1'!AA9</f>
        <v>0.2256245489306348</v>
      </c>
      <c r="I8" s="18">
        <f>'Table 1'!H9+'Table 1'!Y9</f>
        <v>-0.5</v>
      </c>
      <c r="J8" s="6"/>
    </row>
    <row r="9" spans="1:10" ht="15.5" x14ac:dyDescent="0.35">
      <c r="A9" s="3" t="s">
        <v>36</v>
      </c>
      <c r="B9" s="6">
        <f t="shared" si="0"/>
        <v>8.0236397197916726E-2</v>
      </c>
      <c r="C9" s="6">
        <f t="shared" si="1"/>
        <v>-6.5125059524571011E-2</v>
      </c>
      <c r="D9" s="18">
        <f>'Table 1'!F10+'Table 1'!I10</f>
        <v>-0.29697309554405404</v>
      </c>
      <c r="E9" s="18">
        <f>'Table 1'!P10+'Table 1'!T10</f>
        <v>0.23184803601948303</v>
      </c>
      <c r="F9" s="6">
        <f>'Table 1'!G10+'Table 1'!N10+'Table 1'!S10+'Table 1'!AB10</f>
        <v>0.43695943667830733</v>
      </c>
      <c r="G9" s="6">
        <f>'Table 1'!O10+'Table 1'!V10</f>
        <v>-0.24857289383347</v>
      </c>
      <c r="H9" s="6">
        <f>'Table 1'!Z10+'Table 1'!AA10</f>
        <v>5.6974913877650406E-2</v>
      </c>
      <c r="I9" s="18">
        <f>'Table 1'!H10+'Table 1'!Y10</f>
        <v>-0.1</v>
      </c>
      <c r="J9" s="6"/>
    </row>
    <row r="10" spans="1:10" ht="15.5" x14ac:dyDescent="0.35">
      <c r="A10" s="3" t="s">
        <v>37</v>
      </c>
      <c r="B10" s="6">
        <f t="shared" si="0"/>
        <v>-0.2085447230832308</v>
      </c>
      <c r="C10" s="6">
        <f t="shared" si="1"/>
        <v>-0.10217111754213892</v>
      </c>
      <c r="D10" s="18">
        <f>'Table 1'!F11+'Table 1'!I11</f>
        <v>-0.32671598627818199</v>
      </c>
      <c r="E10" s="18">
        <f>'Table 1'!P11+'Table 1'!T11</f>
        <v>0.22454486873604307</v>
      </c>
      <c r="F10" s="6">
        <f>'Table 1'!G11+'Table 1'!N11+'Table 1'!S11+'Table 1'!AB11</f>
        <v>0.30914546342394378</v>
      </c>
      <c r="G10" s="6">
        <f>'Table 1'!O11+'Table 1'!V11</f>
        <v>-0.25091420139743703</v>
      </c>
      <c r="H10" s="6">
        <f>'Table 1'!Z11+'Table 1'!AA11</f>
        <v>-6.4604867567598603E-2</v>
      </c>
      <c r="I10" s="18">
        <f>'Table 1'!H11+'Table 1'!Y11</f>
        <v>-0.1</v>
      </c>
      <c r="J10" s="6"/>
    </row>
    <row r="11" spans="1:10" ht="15.5" x14ac:dyDescent="0.35">
      <c r="A11" s="3" t="s">
        <v>38</v>
      </c>
      <c r="B11" s="6">
        <f t="shared" si="0"/>
        <v>-0.37516175360462661</v>
      </c>
      <c r="C11" s="6">
        <f t="shared" si="1"/>
        <v>-0.18317566468325147</v>
      </c>
      <c r="D11" s="18">
        <f>'Table 1'!F12+'Table 1'!I12</f>
        <v>-0.25735251373188789</v>
      </c>
      <c r="E11" s="18">
        <f>'Table 1'!P12+'Table 1'!T12</f>
        <v>7.4176849048636417E-2</v>
      </c>
      <c r="F11" s="6">
        <f>'Table 1'!G12+'Table 1'!N12+'Table 1'!S12+'Table 1'!AB12</f>
        <v>0.33660094195784412</v>
      </c>
      <c r="G11" s="6">
        <f>'Table 1'!O12+'Table 1'!V12</f>
        <v>-0.2512897970589853</v>
      </c>
      <c r="H11" s="6">
        <f>'Table 1'!Z12+'Table 1'!AA12</f>
        <v>-0.27729723382023397</v>
      </c>
      <c r="I11" s="18">
        <f>'Table 1'!H12+'Table 1'!Y12</f>
        <v>0</v>
      </c>
      <c r="J11" s="6"/>
    </row>
    <row r="12" spans="1:10" ht="15.5" x14ac:dyDescent="0.35">
      <c r="A12" s="3" t="s">
        <v>39</v>
      </c>
      <c r="B12" s="6">
        <f t="shared" si="0"/>
        <v>-0.34739329332954305</v>
      </c>
      <c r="C12" s="6">
        <f t="shared" si="1"/>
        <v>-0.19028731592249981</v>
      </c>
      <c r="D12" s="18">
        <f>'Table 1'!F13+'Table 1'!I13</f>
        <v>-0.29325788047190698</v>
      </c>
      <c r="E12" s="18">
        <f>'Table 1'!P13+'Table 1'!T13</f>
        <v>0.10297056454940717</v>
      </c>
      <c r="F12" s="6">
        <f>'Table 1'!G13+'Table 1'!N13+'Table 1'!S13+'Table 1'!AB13</f>
        <v>0.33193173667354486</v>
      </c>
      <c r="G12" s="6">
        <f>'Table 1'!O13+'Table 1'!V13</f>
        <v>-0.11797867696097959</v>
      </c>
      <c r="H12" s="6">
        <f>'Table 1'!Z13+'Table 1'!AA13</f>
        <v>-0.37105903711960853</v>
      </c>
      <c r="I12" s="18">
        <f>'Table 1'!H13+'Table 1'!Y13</f>
        <v>0</v>
      </c>
      <c r="J12" s="6"/>
    </row>
    <row r="13" spans="1:10" ht="15.5" x14ac:dyDescent="0.35">
      <c r="A13" s="3" t="s">
        <v>53</v>
      </c>
      <c r="B13" s="6">
        <f t="shared" ref="B13" si="2">C13+SUM(F13:I13)</f>
        <v>-0.233724061860975</v>
      </c>
      <c r="C13" s="6">
        <f t="shared" ref="C13" si="3">D13+E13</f>
        <v>1.5690499422499338E-3</v>
      </c>
      <c r="D13" s="18">
        <f>'Table 1'!F14+'Table 1'!I14</f>
        <v>-0.28582348611002628</v>
      </c>
      <c r="E13" s="18">
        <f>'Table 1'!P14+'Table 1'!T14</f>
        <v>0.28739253605227622</v>
      </c>
      <c r="F13" s="6">
        <f>'Table 1'!G14+'Table 1'!N14+'Table 1'!S14+'Table 1'!AB14</f>
        <v>0.19394397519770185</v>
      </c>
      <c r="G13" s="6">
        <f>'Table 1'!O14+'Table 1'!V14</f>
        <v>-7.0952013217929488E-2</v>
      </c>
      <c r="H13" s="6">
        <f>'Table 1'!Z14+'Table 1'!AA14</f>
        <v>-0.35828507378299729</v>
      </c>
      <c r="I13" s="18">
        <f>'Table 1'!H14+'Table 1'!Y14</f>
        <v>0</v>
      </c>
    </row>
  </sheetData>
  <mergeCells count="1">
    <mergeCell ref="D2:E2"/>
  </mergeCells>
  <pageMargins left="0.7" right="0.7" top="0.75" bottom="0.75" header="0.3" footer="0.3"/>
  <pageSetup orientation="portrait" r:id="rId1"/>
</worksheet>
</file>

<file path=docMetadata/LabelInfo.xml><?xml version="1.0" encoding="utf-8"?>
<clbl:labelList xmlns:clbl="http://schemas.microsoft.com/office/2020/mipLabelMetadata">
  <clbl:label id="{0a02388e-6178-4513-9b82-88b9dc6bf457}" enabled="0" method="" siteId="{0a02388e-6178-4513-9b82-88b9dc6bf457}"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Readme</vt:lpstr>
      <vt:lpstr>Table 1</vt:lpstr>
      <vt:lpstr>Table 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2026-01-13T22:18:15Z</dcterms:created>
  <dcterms:modified xsi:type="dcterms:W3CDTF">2026-01-13T22:18:28Z</dcterms:modified>
  <cp:category/>
  <cp:contentStatus/>
</cp:coreProperties>
</file>