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2/"/>
    </mc:Choice>
  </mc:AlternateContent>
  <xr:revisionPtr revIDLastSave="1" documentId="8_{79DF2980-704E-4F53-AD46-67B9E3CB6555}" xr6:coauthVersionLast="47" xr6:coauthVersionMax="47" xr10:uidLastSave="{36A481B3-8F60-43FC-ADC7-B8902AEB5B2A}"/>
  <bookViews>
    <workbookView xWindow="28680" yWindow="-120" windowWidth="29040" windowHeight="15720" tabRatio="808" xr2:uid="{00000000-000D-0000-FFFF-FFFF00000000}"/>
  </bookViews>
  <sheets>
    <sheet name="2-15" sheetId="16" r:id="rId1"/>
  </sheets>
  <externalReferences>
    <externalReference r:id="rId2"/>
  </externalReferences>
  <definedNames>
    <definedName name="_xlnm.Print_Area" localSheetId="0">'2-15'!$A$1:$I$19</definedName>
  </definedNames>
  <calcPr calcId="191029"/>
  <customWorkbookViews>
    <customWorkbookView name="Matthew Weil - Personal View" guid="{82E1E6FF-4744-45C2-A887-EF954EEA3376}" mergeInterval="0" personalView="1" maximized="1" windowWidth="815" windowHeight="622" tabRatio="601" activeSheetId="3"/>
    <customWorkbookView name="mreynolds - Personal View" guid="{D50CD8CE-D074-4439-B052-6E87EDCA84D2}" mergeInterval="0" personalView="1" maximized="1" windowWidth="1020" windowHeight="602" tabRatio="60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6" l="1"/>
  <c r="C17" i="16"/>
  <c r="D17" i="16" s="1"/>
  <c r="E17" i="16" s="1"/>
  <c r="B17" i="16"/>
  <c r="I15" i="16"/>
  <c r="B15" i="16"/>
  <c r="D15" i="16" s="1"/>
  <c r="E15" i="16" s="1"/>
  <c r="H14" i="16"/>
  <c r="G14" i="16"/>
  <c r="I14" i="16" s="1"/>
  <c r="C14" i="16"/>
  <c r="B14" i="16"/>
  <c r="H11" i="16"/>
  <c r="G11" i="16"/>
  <c r="I11" i="16" s="1"/>
  <c r="C11" i="16"/>
  <c r="B11" i="16"/>
  <c r="H10" i="16"/>
  <c r="G10" i="16"/>
  <c r="I10" i="16" s="1"/>
  <c r="D10" i="16"/>
  <c r="C10" i="16"/>
  <c r="B10" i="16"/>
  <c r="H7" i="16"/>
  <c r="G7" i="16"/>
  <c r="I7" i="16" s="1"/>
  <c r="C7" i="16"/>
  <c r="B7" i="16"/>
  <c r="H6" i="16"/>
  <c r="I6" i="16" s="1"/>
  <c r="C6" i="16"/>
  <c r="D6" i="16" s="1"/>
  <c r="E6" i="16" s="1"/>
  <c r="B6" i="16"/>
  <c r="D11" i="16" l="1"/>
  <c r="D14" i="16"/>
  <c r="E14" i="16" s="1"/>
  <c r="H19" i="16"/>
  <c r="D7" i="16"/>
  <c r="E7" i="16" s="1"/>
  <c r="I19" i="16"/>
  <c r="G19" i="16"/>
</calcChain>
</file>

<file path=xl/sharedStrings.xml><?xml version="1.0" encoding="utf-8"?>
<sst xmlns="http://schemas.openxmlformats.org/spreadsheetml/2006/main" count="28" uniqueCount="21">
  <si>
    <t>House</t>
  </si>
  <si>
    <t>Senate</t>
  </si>
  <si>
    <t>Total</t>
  </si>
  <si>
    <t>Condition</t>
  </si>
  <si>
    <t>Democrats</t>
  </si>
  <si>
    <t>Republicans</t>
  </si>
  <si>
    <t>Defeated incumbent</t>
  </si>
  <si>
    <t>Succeeded retiring incumbent</t>
  </si>
  <si>
    <t xml:space="preserve">   Of same party</t>
  </si>
  <si>
    <t xml:space="preserve">   Of other party</t>
  </si>
  <si>
    <t>Succeeded deceased incumbent</t>
  </si>
  <si>
    <t>New districts</t>
  </si>
  <si>
    <t xml:space="preserve">   Total</t>
  </si>
  <si>
    <t xml:space="preserve">   In general election</t>
  </si>
  <si>
    <t xml:space="preserve">   In primary</t>
  </si>
  <si>
    <t xml:space="preserve"> </t>
  </si>
  <si>
    <t>Percentage of entire House</t>
  </si>
  <si>
    <t>Source: Biographical Directory of the United States Congress 1774–1989 (Washington, D.C.: Government Printing Office, 1989); Congressional Quarterly Almanac (Washington, D.C.: Congressional Quarterly, various years); National Journal, various issues; The Almanac of American Politics (Washington, D.C.: National Journal Group, various years).</t>
  </si>
  <si>
    <t>Table 2-15</t>
  </si>
  <si>
    <t>Conditions of Initial Election for Members of the 118th Congress, 2023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</si>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</sst>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alignment horizontal="left"/>
    </xf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quotePrefix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Style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ookingsinstitution.sharepoint.com/sites/Congress/Shared%20Documents/Vital%20Statistics/Vital%20Stats%202023/Source%20Material/Chapter%202/2-15/2-15%20Tabulations.xlsx" TargetMode="External"/><Relationship Id="rId1" Type="http://schemas.openxmlformats.org/officeDocument/2006/relationships/externalLinkPath" Target="/sites/Congress/Shared%20Documents/Vital%20Statistics/Vital%20Stats%202023/Source%20Material/Chapter%202/2-15/2-15%20Tab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15 Tabulations"/>
      <sheetName val="House Master"/>
      <sheetName val="House Pivot"/>
      <sheetName val="Senate Master"/>
      <sheetName val="Senate Pivot"/>
      <sheetName val="Sheet1"/>
    </sheetNames>
    <sheetDataSet>
      <sheetData sheetId="0" refreshError="1"/>
      <sheetData sheetId="1" refreshError="1"/>
      <sheetData sheetId="2">
        <row r="3">
          <cell r="D3">
            <v>12</v>
          </cell>
        </row>
        <row r="5">
          <cell r="D5">
            <v>10</v>
          </cell>
        </row>
        <row r="10">
          <cell r="D10">
            <v>33</v>
          </cell>
        </row>
        <row r="13">
          <cell r="D13">
            <v>33</v>
          </cell>
        </row>
        <row r="15">
          <cell r="D15">
            <v>110</v>
          </cell>
        </row>
        <row r="16">
          <cell r="D16">
            <v>24</v>
          </cell>
        </row>
        <row r="17">
          <cell r="D17">
            <v>1</v>
          </cell>
        </row>
        <row r="19">
          <cell r="D19">
            <v>119</v>
          </cell>
        </row>
        <row r="20">
          <cell r="D20">
            <v>28</v>
          </cell>
        </row>
        <row r="23">
          <cell r="D23">
            <v>12</v>
          </cell>
        </row>
        <row r="24">
          <cell r="D24">
            <v>1</v>
          </cell>
        </row>
        <row r="26">
          <cell r="D26">
            <v>8</v>
          </cell>
        </row>
        <row r="31">
          <cell r="D31">
            <v>12</v>
          </cell>
        </row>
        <row r="34">
          <cell r="D34">
            <v>12</v>
          </cell>
        </row>
      </sheetData>
      <sheetData sheetId="3" refreshError="1"/>
      <sheetData sheetId="4">
        <row r="4">
          <cell r="D4">
            <v>1</v>
          </cell>
        </row>
        <row r="7">
          <cell r="D7">
            <v>19</v>
          </cell>
        </row>
        <row r="10">
          <cell r="D10">
            <v>14</v>
          </cell>
        </row>
        <row r="12">
          <cell r="D12">
            <v>24</v>
          </cell>
        </row>
        <row r="13">
          <cell r="D13">
            <v>6</v>
          </cell>
        </row>
        <row r="15">
          <cell r="D15">
            <v>27</v>
          </cell>
        </row>
        <row r="16">
          <cell r="D16">
            <v>6</v>
          </cell>
        </row>
        <row r="20">
          <cell r="D20">
            <v>2</v>
          </cell>
        </row>
        <row r="21">
          <cell r="D21">
            <v>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1"/>
  </sheetPr>
  <dimension ref="A1:P22"/>
  <sheetViews>
    <sheetView tabSelected="1" zoomScaleNormal="100" zoomScaleSheetLayoutView="100" zoomScalePageLayoutView="70" workbookViewId="0">
      <selection activeCell="B28" sqref="B28"/>
    </sheetView>
  </sheetViews>
  <sheetFormatPr defaultColWidth="9.19921875" defaultRowHeight="12.5" x14ac:dyDescent="0.25"/>
  <cols>
    <col min="1" max="1" width="20.796875" style="1" customWidth="1"/>
    <col min="2" max="2" width="10.59765625" style="1" customWidth="1"/>
    <col min="3" max="3" width="11.796875" style="1" customWidth="1"/>
    <col min="4" max="4" width="10" style="1" customWidth="1"/>
    <col min="5" max="5" width="14.796875" style="1" customWidth="1"/>
    <col min="6" max="6" width="1.796875" style="1" customWidth="1"/>
    <col min="7" max="7" width="11.796875" style="1" customWidth="1"/>
    <col min="8" max="8" width="12.19921875" style="1" customWidth="1"/>
    <col min="9" max="9" width="13.19921875" style="1" customWidth="1"/>
    <col min="10" max="16384" width="9.19921875" style="1"/>
  </cols>
  <sheetData>
    <row r="1" spans="1:16" ht="12.75" customHeight="1" x14ac:dyDescent="0.25">
      <c r="A1" s="1" t="s">
        <v>18</v>
      </c>
      <c r="B1" s="15" t="s">
        <v>19</v>
      </c>
      <c r="C1" s="15"/>
      <c r="D1" s="15"/>
      <c r="E1" s="15"/>
      <c r="F1" s="15"/>
      <c r="G1" s="15"/>
      <c r="H1" s="15"/>
      <c r="I1" s="15"/>
    </row>
    <row r="2" spans="1:16" ht="12.75" customHeight="1" thickBot="1" x14ac:dyDescent="0.35">
      <c r="I2" s="10"/>
    </row>
    <row r="3" spans="1:16" ht="12.75" customHeight="1" x14ac:dyDescent="0.3">
      <c r="A3" s="9"/>
      <c r="B3" s="16" t="s">
        <v>0</v>
      </c>
      <c r="C3" s="16"/>
      <c r="D3" s="16"/>
      <c r="E3" s="16"/>
      <c r="F3" s="9"/>
      <c r="G3" s="16" t="s">
        <v>1</v>
      </c>
      <c r="H3" s="16"/>
      <c r="I3" s="16"/>
    </row>
    <row r="4" spans="1:16" ht="30" customHeight="1" x14ac:dyDescent="0.25">
      <c r="A4" s="6" t="s">
        <v>3</v>
      </c>
      <c r="B4" s="13" t="s">
        <v>4</v>
      </c>
      <c r="C4" s="13" t="s">
        <v>5</v>
      </c>
      <c r="D4" s="13" t="s">
        <v>2</v>
      </c>
      <c r="E4" s="11" t="s">
        <v>16</v>
      </c>
      <c r="F4" s="12"/>
      <c r="G4" s="13" t="s">
        <v>4</v>
      </c>
      <c r="H4" s="13" t="s">
        <v>5</v>
      </c>
      <c r="I4" s="13" t="s">
        <v>2</v>
      </c>
    </row>
    <row r="5" spans="1:16" x14ac:dyDescent="0.25">
      <c r="A5" s="1" t="s">
        <v>6</v>
      </c>
    </row>
    <row r="6" spans="1:16" x14ac:dyDescent="0.25">
      <c r="A6" s="1" t="s">
        <v>14</v>
      </c>
      <c r="B6" s="3">
        <f>'[1]House Pivot'!D3</f>
        <v>12</v>
      </c>
      <c r="C6" s="3">
        <f>'[1]House Pivot'!D5</f>
        <v>10</v>
      </c>
      <c r="D6" s="3">
        <f>SUM(C6,B6)</f>
        <v>22</v>
      </c>
      <c r="E6" s="4">
        <f>(D6/435)*100</f>
        <v>5.0574712643678161</v>
      </c>
      <c r="F6" s="3"/>
      <c r="G6" s="3">
        <v>0</v>
      </c>
      <c r="H6" s="3">
        <f>'[1]Senate Pivot'!D4</f>
        <v>1</v>
      </c>
      <c r="I6" s="3">
        <f>SUM(G6:H6)</f>
        <v>1</v>
      </c>
      <c r="P6" s="1" t="s">
        <v>15</v>
      </c>
    </row>
    <row r="7" spans="1:16" x14ac:dyDescent="0.25">
      <c r="A7" s="1" t="s">
        <v>13</v>
      </c>
      <c r="B7" s="3">
        <f>'[1]House Pivot'!D10</f>
        <v>33</v>
      </c>
      <c r="C7" s="3">
        <f>'[1]House Pivot'!D13</f>
        <v>33</v>
      </c>
      <c r="D7" s="3">
        <f t="shared" ref="D7" si="0">SUM(C7,B7)</f>
        <v>66</v>
      </c>
      <c r="E7" s="4">
        <f>(D7/435)*100</f>
        <v>15.172413793103448</v>
      </c>
      <c r="F7" s="3"/>
      <c r="G7" s="3">
        <f>'[1]Senate Pivot'!D7</f>
        <v>19</v>
      </c>
      <c r="H7" s="3">
        <f>'[1]Senate Pivot'!D10</f>
        <v>14</v>
      </c>
      <c r="I7" s="3">
        <f>SUM(G7:H7)</f>
        <v>33</v>
      </c>
    </row>
    <row r="8" spans="1:16" x14ac:dyDescent="0.25">
      <c r="B8" s="3"/>
      <c r="C8" s="3"/>
      <c r="D8" s="3"/>
      <c r="E8" s="4"/>
      <c r="F8" s="3"/>
      <c r="G8" s="3"/>
      <c r="H8" s="3"/>
      <c r="I8" s="3"/>
    </row>
    <row r="9" spans="1:16" ht="25" x14ac:dyDescent="0.25">
      <c r="A9" s="2" t="s">
        <v>7</v>
      </c>
      <c r="B9" s="3"/>
      <c r="C9" s="3"/>
      <c r="D9" s="3"/>
      <c r="E9" s="4"/>
      <c r="F9" s="3"/>
      <c r="G9" s="3"/>
      <c r="H9" s="3"/>
      <c r="I9" s="3"/>
    </row>
    <row r="10" spans="1:16" x14ac:dyDescent="0.25">
      <c r="A10" s="1" t="s">
        <v>8</v>
      </c>
      <c r="B10" s="3">
        <f>'[1]House Pivot'!D15+'[1]House Pivot'!D17</f>
        <v>111</v>
      </c>
      <c r="C10" s="3">
        <f>'[1]House Pivot'!D19</f>
        <v>119</v>
      </c>
      <c r="D10" s="3">
        <f>79+82</f>
        <v>161</v>
      </c>
      <c r="E10" s="4">
        <v>37</v>
      </c>
      <c r="F10" s="3"/>
      <c r="G10" s="3">
        <f>'[1]Senate Pivot'!D12</f>
        <v>24</v>
      </c>
      <c r="H10" s="3">
        <f>'[1]Senate Pivot'!D15</f>
        <v>27</v>
      </c>
      <c r="I10" s="3">
        <f>SUM(G10:H10)</f>
        <v>51</v>
      </c>
    </row>
    <row r="11" spans="1:16" x14ac:dyDescent="0.25">
      <c r="A11" s="1" t="s">
        <v>9</v>
      </c>
      <c r="B11" s="3">
        <f>'[1]House Pivot'!D16</f>
        <v>24</v>
      </c>
      <c r="C11" s="3">
        <f>'[1]House Pivot'!D20</f>
        <v>28</v>
      </c>
      <c r="D11" s="3">
        <f>SUM(C11,B11)</f>
        <v>52</v>
      </c>
      <c r="E11" s="4">
        <v>16.8</v>
      </c>
      <c r="F11" s="4"/>
      <c r="G11" s="3">
        <f>'[1]Senate Pivot'!D13</f>
        <v>6</v>
      </c>
      <c r="H11" s="3">
        <f>'[1]Senate Pivot'!D16</f>
        <v>6</v>
      </c>
      <c r="I11" s="3">
        <f>SUM(G11:H11)</f>
        <v>12</v>
      </c>
    </row>
    <row r="12" spans="1:16" x14ac:dyDescent="0.25">
      <c r="B12" s="3"/>
      <c r="C12" s="3"/>
      <c r="D12" s="3"/>
      <c r="E12" s="4"/>
      <c r="F12" s="3"/>
      <c r="G12" s="3"/>
      <c r="H12" s="3"/>
      <c r="I12" s="3"/>
    </row>
    <row r="13" spans="1:16" ht="26.25" customHeight="1" x14ac:dyDescent="0.25">
      <c r="A13" s="2" t="s">
        <v>10</v>
      </c>
      <c r="B13" s="3"/>
      <c r="C13" s="3"/>
      <c r="D13" s="3"/>
      <c r="E13" s="4"/>
      <c r="F13" s="3"/>
      <c r="G13" s="3"/>
      <c r="H13" s="3"/>
      <c r="I13" s="3"/>
    </row>
    <row r="14" spans="1:16" x14ac:dyDescent="0.25">
      <c r="A14" s="1" t="s">
        <v>8</v>
      </c>
      <c r="B14" s="3">
        <f>'[1]House Pivot'!D23</f>
        <v>12</v>
      </c>
      <c r="C14" s="3">
        <f>'[1]House Pivot'!D26</f>
        <v>8</v>
      </c>
      <c r="D14" s="3">
        <f t="shared" ref="D14:D15" si="1">SUM(C14,B14)</f>
        <v>20</v>
      </c>
      <c r="E14" s="4">
        <f>(D14/435)*100</f>
        <v>4.5977011494252871</v>
      </c>
      <c r="F14" s="3"/>
      <c r="G14" s="3">
        <f>'[1]Senate Pivot'!D20</f>
        <v>2</v>
      </c>
      <c r="H14" s="3">
        <f>'[1]Senate Pivot'!D21</f>
        <v>1</v>
      </c>
      <c r="I14" s="3">
        <f>SUM(G14:H14)</f>
        <v>3</v>
      </c>
    </row>
    <row r="15" spans="1:16" x14ac:dyDescent="0.25">
      <c r="A15" s="1" t="s">
        <v>9</v>
      </c>
      <c r="B15" s="3">
        <f>'[1]House Pivot'!D24</f>
        <v>1</v>
      </c>
      <c r="C15" s="3">
        <v>0</v>
      </c>
      <c r="D15" s="3">
        <f t="shared" si="1"/>
        <v>1</v>
      </c>
      <c r="E15" s="4">
        <f>(D15/435)*100</f>
        <v>0.22988505747126436</v>
      </c>
      <c r="F15" s="3"/>
      <c r="G15" s="3">
        <v>0</v>
      </c>
      <c r="H15" s="3">
        <v>0</v>
      </c>
      <c r="I15" s="3">
        <f>SUM(G15:H15)</f>
        <v>0</v>
      </c>
    </row>
    <row r="16" spans="1:16" x14ac:dyDescent="0.25">
      <c r="B16" s="3"/>
      <c r="C16" s="3"/>
      <c r="D16" s="3"/>
      <c r="E16" s="4"/>
      <c r="F16" s="3"/>
      <c r="G16" s="3"/>
      <c r="H16" s="3"/>
      <c r="I16" s="3"/>
    </row>
    <row r="17" spans="1:9" x14ac:dyDescent="0.25">
      <c r="A17" s="1" t="s">
        <v>11</v>
      </c>
      <c r="B17" s="3">
        <f>'[1]House Pivot'!D31</f>
        <v>12</v>
      </c>
      <c r="C17" s="3">
        <f>'[1]House Pivot'!D34</f>
        <v>12</v>
      </c>
      <c r="D17" s="3">
        <f t="shared" ref="D17" si="2">SUM(C17,B17)</f>
        <v>24</v>
      </c>
      <c r="E17" s="4">
        <f>(D17/435)*100</f>
        <v>5.5172413793103452</v>
      </c>
      <c r="F17" s="3"/>
      <c r="G17" s="8" t="s">
        <v>20</v>
      </c>
      <c r="H17" s="8" t="s">
        <v>20</v>
      </c>
      <c r="I17" s="8" t="s">
        <v>20</v>
      </c>
    </row>
    <row r="18" spans="1:9" x14ac:dyDescent="0.25">
      <c r="B18" s="3"/>
      <c r="C18" s="3"/>
      <c r="D18" s="3"/>
      <c r="E18" s="4"/>
      <c r="F18" s="3"/>
      <c r="G18" s="3"/>
      <c r="H18" s="3"/>
      <c r="I18" s="3"/>
    </row>
    <row r="19" spans="1:9" x14ac:dyDescent="0.25">
      <c r="A19" s="7" t="s">
        <v>12</v>
      </c>
      <c r="B19" s="6">
        <v>213</v>
      </c>
      <c r="C19" s="6">
        <v>222</v>
      </c>
      <c r="D19" s="6">
        <f>SUM(B19:C19)</f>
        <v>435</v>
      </c>
      <c r="E19" s="5">
        <v>100</v>
      </c>
      <c r="F19" s="5"/>
      <c r="G19" s="6">
        <f>SUM(G6:G17)</f>
        <v>51</v>
      </c>
      <c r="H19" s="6">
        <f>SUM(H6:H17)</f>
        <v>49</v>
      </c>
      <c r="I19" s="6">
        <f>SUM(I6:I15)</f>
        <v>100</v>
      </c>
    </row>
    <row r="21" spans="1:9" x14ac:dyDescent="0.25">
      <c r="B21" s="14"/>
      <c r="C21" s="14"/>
      <c r="D21" s="14"/>
      <c r="E21" s="14"/>
      <c r="F21" s="14"/>
      <c r="G21" s="14"/>
      <c r="H21" s="14"/>
      <c r="I21" s="14"/>
    </row>
    <row r="22" spans="1:9" ht="51.75" customHeight="1" x14ac:dyDescent="0.25">
      <c r="B22" s="14" t="s">
        <v>17</v>
      </c>
      <c r="C22" s="14"/>
      <c r="D22" s="14"/>
      <c r="E22" s="14"/>
      <c r="F22" s="14"/>
      <c r="G22" s="14"/>
      <c r="H22" s="14"/>
      <c r="I22" s="14"/>
    </row>
  </sheetData>
  <customSheetViews>
    <customSheetView guid="{82E1E6FF-4744-45C2-A887-EF954EEA3376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1"/>
      <headerFooter alignWithMargins="0"/>
    </customSheetView>
    <customSheetView guid="{D50CD8CE-D074-4439-B052-6E87EDCA84D2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2"/>
      <headerFooter alignWithMargins="0"/>
    </customSheetView>
  </customSheetViews>
  <mergeCells count="5">
    <mergeCell ref="B1:I1"/>
    <mergeCell ref="B21:I21"/>
    <mergeCell ref="B22:I22"/>
    <mergeCell ref="B3:E3"/>
    <mergeCell ref="G3:I3"/>
  </mergeCells>
  <phoneticPr fontId="0" type="noConversion"/>
  <pageMargins left="0.5" right="0.5" top="1" bottom="1" header="0.5" footer="0.5"/>
  <pageSetup scale="97" orientation="portrait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03D7F-5CF4-4F7E-AD7B-1745404EE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97ACE-BD4E-40B9-873C-D1B5EB16C0D3}">
  <ds:schemaRefs>
    <ds:schemaRef ds:uri="http://www.w3.org/XML/1998/namespace"/>
    <ds:schemaRef ds:uri="http://schemas.microsoft.com/office/2006/documentManagement/types"/>
    <ds:schemaRef ds:uri="4bf2a6de-3ea4-40cf-85a6-ac8f7ef6acd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3e9a6adc-f9d6-4cd4-a014-5f897027a0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11403B-E8E8-46A9-9B1F-BFC496B122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2-15</vt:lpstr>
      <vt:lpstr>'2-15'!Print_Area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Naomi Maehr</cp:lastModifiedBy>
  <cp:lastPrinted>2022-11-18T17:16:10Z</cp:lastPrinted>
  <dcterms:created xsi:type="dcterms:W3CDTF">1998-06-25T16:57:40Z</dcterms:created>
  <dcterms:modified xsi:type="dcterms:W3CDTF">2024-10-31T00:04:20Z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