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cejka/Documents/repo/debt/stata/dta/"/>
    </mc:Choice>
  </mc:AlternateContent>
  <xr:revisionPtr revIDLastSave="0" documentId="13_ncr:1_{9FD31DEA-2DD6-CF49-8E97-AAFD8CB009FC}" xr6:coauthVersionLast="47" xr6:coauthVersionMax="47" xr10:uidLastSave="{00000000-0000-0000-0000-000000000000}"/>
  <bookViews>
    <workbookView xWindow="0" yWindow="740" windowWidth="24200" windowHeight="17280" xr2:uid="{3D95B8AE-1C2E-2C4A-BC35-E40FAD1BC202}"/>
  </bookViews>
  <sheets>
    <sheet name="CBO Data" sheetId="1" r:id="rId1"/>
  </sheets>
  <externalReferences>
    <externalReference r:id="rId2"/>
  </externalReferences>
  <definedNames>
    <definedName name="__123Graph_A" hidden="1">'CBO Data'!#REF!</definedName>
    <definedName name="__123Graph_AECTECH" hidden="1">'CBO Data'!#REF!</definedName>
    <definedName name="__123Graph_AOVERALL" hidden="1">'CBO Data'!#REF!</definedName>
    <definedName name="__123Graph_APOLICY" hidden="1">'CBO Data'!#REF!</definedName>
    <definedName name="__123Graph_AREVENUE" hidden="1">'CBO Data'!#REF!</definedName>
    <definedName name="__123Graph_ATECHNICAL" hidden="1">'CBO Data'!#REF!</definedName>
    <definedName name="__123Graph_B" hidden="1">'CBO Data'!#REF!</definedName>
    <definedName name="__123Graph_BECTECH" hidden="1">'CBO Data'!#REF!</definedName>
    <definedName name="__123Graph_BOVERALL" hidden="1">'CBO Data'!#REF!</definedName>
    <definedName name="__123Graph_BPOLICY" hidden="1">'CBO Data'!#REF!</definedName>
    <definedName name="__123Graph_BREVENUE" hidden="1">'CBO Data'!#REF!</definedName>
    <definedName name="__123Graph_BTECHNICAL" hidden="1">'CBO Data'!#REF!</definedName>
    <definedName name="__123Graph_C" hidden="1">'CBO Data'!#REF!</definedName>
    <definedName name="__123Graph_CECTECH" hidden="1">'CBO Data'!#REF!</definedName>
    <definedName name="__123Graph_COVERALL" hidden="1">'CBO Data'!#REF!</definedName>
    <definedName name="__123Graph_CREVENUE" hidden="1">'CBO Data'!#REF!</definedName>
    <definedName name="__123Graph_CTECHNICAL" hidden="1">'CBO Data'!#REF!</definedName>
    <definedName name="__123Graph_D" hidden="1">'CBO Data'!#REF!</definedName>
    <definedName name="__123Graph_DOVERALL" hidden="1">'CBO Data'!#REF!</definedName>
    <definedName name="__123Graph_DTECHNICAL" hidden="1">'CBO Data'!#REF!</definedName>
    <definedName name="__123Graph_E" hidden="1">'CBO Data'!#REF!</definedName>
    <definedName name="__123Graph_ETECHNICAL" hidden="1">'CBO Data'!#REF!</definedName>
    <definedName name="__123Graph_X" hidden="1">'CBO Data'!$G$4:$W$4</definedName>
    <definedName name="__123Graph_XECTECH" hidden="1">'CBO Data'!$G$4:$W$4</definedName>
    <definedName name="__123Graph_XOVERALL" hidden="1">'CBO Data'!$G$4:$W$4</definedName>
    <definedName name="__123Graph_XPOLICY" hidden="1">'CBO Data'!$G$4:$W$4</definedName>
    <definedName name="__123Graph_XREVENUE" hidden="1">'CBO Data'!$G$4:$W$4</definedName>
    <definedName name="__123Graph_XTECHNICAL" hidden="1">'CBO Data'!$G$4:$W$4</definedName>
    <definedName name="_10__123Graph_XS_L" hidden="1">'CBO Data'!$G$4:$W$4</definedName>
    <definedName name="_2__123Graph_ANOS_L" hidden="1">'CBO Data'!#REF!</definedName>
    <definedName name="_4__123Graph_AS_L" hidden="1">'CBO Data'!#REF!</definedName>
    <definedName name="_6__123Graph_BNOS_L" hidden="1">'CBO Data'!#REF!</definedName>
    <definedName name="_8__123Graph_CNOS_L" hidden="1">'CBO Data'!#REF!</definedName>
    <definedName name="_9__123Graph_XNOS_L" hidden="1">'CBO Data'!$G$4:$W$4</definedName>
    <definedName name="fromyear">[1]Data!$B$24</definedName>
    <definedName name="_xlnm.Print_Area" localSheetId="0">'CBO Data'!$F$1660:$Q$1735</definedName>
    <definedName name="toyear">[1]Data!$B$25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4" i="1" l="1"/>
  <c r="G451" i="1" l="1"/>
  <c r="Q2400" i="1"/>
  <c r="Q2444" i="1" s="1"/>
  <c r="P2400" i="1"/>
  <c r="P2444" i="1" s="1"/>
  <c r="O2400" i="1"/>
  <c r="O2444" i="1" s="1"/>
  <c r="N2400" i="1"/>
  <c r="N2444" i="1" s="1"/>
  <c r="M2400" i="1"/>
  <c r="M2444" i="1" s="1"/>
  <c r="L2400" i="1"/>
  <c r="L2444" i="1" s="1"/>
  <c r="K2400" i="1"/>
  <c r="K2444" i="1" s="1"/>
  <c r="J2400" i="1"/>
  <c r="J2444" i="1" s="1"/>
  <c r="I2400" i="1"/>
  <c r="I2444" i="1" s="1"/>
  <c r="H2400" i="1"/>
  <c r="H2444" i="1" s="1"/>
  <c r="G2400" i="1"/>
  <c r="G2444" i="1" s="1"/>
  <c r="Q2325" i="1"/>
  <c r="P2372" i="1" s="1"/>
  <c r="P2325" i="1"/>
  <c r="O2372" i="1" s="1"/>
  <c r="O2325" i="1"/>
  <c r="N2372" i="1" s="1"/>
  <c r="N2325" i="1"/>
  <c r="M2372" i="1" s="1"/>
  <c r="M2325" i="1"/>
  <c r="L2372" i="1" s="1"/>
  <c r="L2325" i="1"/>
  <c r="K2372" i="1" s="1"/>
  <c r="K2325" i="1"/>
  <c r="J2372" i="1" s="1"/>
  <c r="J2325" i="1"/>
  <c r="I2372" i="1" s="1"/>
  <c r="I2325" i="1"/>
  <c r="H2372" i="1" s="1"/>
  <c r="H2325" i="1"/>
  <c r="G2372" i="1" s="1"/>
  <c r="G2325" i="1"/>
  <c r="Q2207" i="1"/>
  <c r="Q2255" i="1" s="1"/>
  <c r="P2303" i="1" s="1"/>
  <c r="P2207" i="1"/>
  <c r="P2255" i="1" s="1"/>
  <c r="O2303" i="1" s="1"/>
  <c r="O2207" i="1"/>
  <c r="O2255" i="1" s="1"/>
  <c r="N2303" i="1" s="1"/>
  <c r="N2207" i="1"/>
  <c r="N2255" i="1" s="1"/>
  <c r="M2303" i="1" s="1"/>
  <c r="M2207" i="1"/>
  <c r="M2255" i="1" s="1"/>
  <c r="L2303" i="1" s="1"/>
  <c r="L2207" i="1"/>
  <c r="L2255" i="1" s="1"/>
  <c r="K2303" i="1" s="1"/>
  <c r="K2207" i="1"/>
  <c r="K2255" i="1" s="1"/>
  <c r="J2303" i="1" s="1"/>
  <c r="J2207" i="1"/>
  <c r="J2255" i="1" s="1"/>
  <c r="I2303" i="1" s="1"/>
  <c r="I2207" i="1"/>
  <c r="I2255" i="1" s="1"/>
  <c r="H2303" i="1" s="1"/>
  <c r="H2207" i="1"/>
  <c r="H2255" i="1" s="1"/>
  <c r="G2303" i="1" s="1"/>
  <c r="G2207" i="1"/>
  <c r="G2255" i="1" s="1"/>
  <c r="P2182" i="1"/>
  <c r="O2182" i="1"/>
  <c r="N2182" i="1"/>
  <c r="M2182" i="1"/>
  <c r="L2182" i="1"/>
  <c r="K2182" i="1"/>
  <c r="J2182" i="1"/>
  <c r="I2182" i="1"/>
  <c r="H2182" i="1"/>
  <c r="G2182" i="1"/>
  <c r="Q2069" i="1"/>
  <c r="Q2123" i="1" s="1"/>
  <c r="P2180" i="1" s="1"/>
  <c r="Q1939" i="1"/>
  <c r="Q1988" i="1" s="1"/>
  <c r="P2046" i="1" s="1"/>
  <c r="P2069" i="1" s="1"/>
  <c r="P2123" i="1" s="1"/>
  <c r="O2180" i="1" s="1"/>
  <c r="Q1863" i="1"/>
  <c r="P1912" i="1" s="1"/>
  <c r="P1939" i="1" s="1"/>
  <c r="P1988" i="1" s="1"/>
  <c r="O2046" i="1" s="1"/>
  <c r="O2069" i="1" s="1"/>
  <c r="O2123" i="1" s="1"/>
  <c r="N2180" i="1" s="1"/>
  <c r="P1863" i="1"/>
  <c r="O1912" i="1" s="1"/>
  <c r="O1939" i="1" s="1"/>
  <c r="O1988" i="1" s="1"/>
  <c r="N2046" i="1" s="1"/>
  <c r="N2069" i="1" s="1"/>
  <c r="N2123" i="1" s="1"/>
  <c r="M2180" i="1" s="1"/>
  <c r="O1863" i="1"/>
  <c r="N1912" i="1" s="1"/>
  <c r="N1939" i="1" s="1"/>
  <c r="N1988" i="1" s="1"/>
  <c r="M2046" i="1" s="1"/>
  <c r="M2069" i="1" s="1"/>
  <c r="M2123" i="1" s="1"/>
  <c r="L2180" i="1" s="1"/>
  <c r="N1863" i="1"/>
  <c r="M1912" i="1" s="1"/>
  <c r="M1939" i="1" s="1"/>
  <c r="M1988" i="1" s="1"/>
  <c r="L2046" i="1" s="1"/>
  <c r="L2069" i="1" s="1"/>
  <c r="L2123" i="1" s="1"/>
  <c r="K2180" i="1" s="1"/>
  <c r="M1863" i="1"/>
  <c r="L1912" i="1" s="1"/>
  <c r="L1939" i="1" s="1"/>
  <c r="L1988" i="1" s="1"/>
  <c r="K2046" i="1" s="1"/>
  <c r="K2069" i="1" s="1"/>
  <c r="K2123" i="1" s="1"/>
  <c r="J2180" i="1" s="1"/>
  <c r="L1863" i="1"/>
  <c r="K1912" i="1" s="1"/>
  <c r="K1939" i="1" s="1"/>
  <c r="K1988" i="1" s="1"/>
  <c r="J2046" i="1" s="1"/>
  <c r="J2069" i="1" s="1"/>
  <c r="J2123" i="1" s="1"/>
  <c r="I2180" i="1" s="1"/>
  <c r="K1863" i="1"/>
  <c r="J1912" i="1" s="1"/>
  <c r="J1939" i="1" s="1"/>
  <c r="J1988" i="1" s="1"/>
  <c r="I2046" i="1" s="1"/>
  <c r="I2069" i="1" s="1"/>
  <c r="I2123" i="1" s="1"/>
  <c r="H2180" i="1" s="1"/>
  <c r="J1863" i="1"/>
  <c r="I1912" i="1" s="1"/>
  <c r="I1939" i="1" s="1"/>
  <c r="I1988" i="1" s="1"/>
  <c r="H2046" i="1" s="1"/>
  <c r="H2069" i="1" s="1"/>
  <c r="H2123" i="1" s="1"/>
  <c r="G2180" i="1" s="1"/>
  <c r="I1863" i="1"/>
  <c r="H1912" i="1" s="1"/>
  <c r="H1939" i="1" s="1"/>
  <c r="H1988" i="1" s="1"/>
  <c r="G2046" i="1" s="1"/>
  <c r="G2069" i="1" s="1"/>
  <c r="G2123" i="1" s="1"/>
  <c r="H1863" i="1"/>
  <c r="G1912" i="1" s="1"/>
  <c r="G1939" i="1" s="1"/>
  <c r="G1988" i="1" s="1"/>
  <c r="G1863" i="1"/>
  <c r="Q1823" i="1"/>
  <c r="P1823" i="1"/>
  <c r="O1823" i="1"/>
  <c r="N1823" i="1"/>
  <c r="M1823" i="1"/>
  <c r="L1823" i="1"/>
  <c r="K1823" i="1"/>
  <c r="J1823" i="1"/>
  <c r="I1823" i="1"/>
  <c r="H1823" i="1"/>
  <c r="G1823" i="1"/>
  <c r="Q1693" i="1"/>
  <c r="Q1735" i="1" s="1"/>
  <c r="P1781" i="1" s="1"/>
  <c r="P1693" i="1"/>
  <c r="P1735" i="1" s="1"/>
  <c r="O1781" i="1" s="1"/>
  <c r="O1693" i="1"/>
  <c r="O1735" i="1" s="1"/>
  <c r="N1781" i="1" s="1"/>
  <c r="N1693" i="1"/>
  <c r="N1735" i="1" s="1"/>
  <c r="M1781" i="1" s="1"/>
  <c r="M1693" i="1"/>
  <c r="M1735" i="1" s="1"/>
  <c r="L1781" i="1" s="1"/>
  <c r="L1693" i="1"/>
  <c r="L1735" i="1" s="1"/>
  <c r="K1781" i="1" s="1"/>
  <c r="K1693" i="1"/>
  <c r="K1735" i="1" s="1"/>
  <c r="J1781" i="1" s="1"/>
  <c r="J1693" i="1"/>
  <c r="J1735" i="1" s="1"/>
  <c r="I1781" i="1" s="1"/>
  <c r="I1693" i="1"/>
  <c r="I1735" i="1" s="1"/>
  <c r="H1781" i="1" s="1"/>
  <c r="H1693" i="1"/>
  <c r="H1735" i="1" s="1"/>
  <c r="G1781" i="1" s="1"/>
  <c r="G1693" i="1"/>
  <c r="G1735" i="1" s="1"/>
  <c r="P1659" i="1"/>
  <c r="O1659" i="1"/>
  <c r="N1659" i="1"/>
  <c r="M1659" i="1"/>
  <c r="L1659" i="1"/>
  <c r="K1659" i="1"/>
  <c r="J1659" i="1"/>
  <c r="I1659" i="1"/>
  <c r="H1659" i="1"/>
  <c r="G1659" i="1"/>
  <c r="Q1586" i="1"/>
  <c r="Q1620" i="1" s="1"/>
  <c r="P1563" i="1"/>
  <c r="P1586" i="1" s="1"/>
  <c r="P1620" i="1" s="1"/>
  <c r="O1563" i="1"/>
  <c r="O1586" i="1" s="1"/>
  <c r="O1620" i="1" s="1"/>
  <c r="N1563" i="1"/>
  <c r="N1586" i="1" s="1"/>
  <c r="N1620" i="1" s="1"/>
  <c r="M1563" i="1"/>
  <c r="M1586" i="1" s="1"/>
  <c r="M1620" i="1" s="1"/>
  <c r="L1563" i="1"/>
  <c r="L1586" i="1" s="1"/>
  <c r="L1620" i="1" s="1"/>
  <c r="K1563" i="1"/>
  <c r="K1586" i="1" s="1"/>
  <c r="K1620" i="1" s="1"/>
  <c r="J1563" i="1"/>
  <c r="J1586" i="1" s="1"/>
  <c r="J1620" i="1" s="1"/>
  <c r="I1563" i="1"/>
  <c r="I1586" i="1" s="1"/>
  <c r="I1620" i="1" s="1"/>
  <c r="H1563" i="1"/>
  <c r="H1586" i="1" s="1"/>
  <c r="H1620" i="1" s="1"/>
  <c r="G1563" i="1"/>
  <c r="G1586" i="1" s="1"/>
  <c r="G1620" i="1" s="1"/>
  <c r="Q1497" i="1"/>
  <c r="Q1530" i="1" s="1"/>
  <c r="Q1410" i="1"/>
  <c r="Q1443" i="1" s="1"/>
  <c r="P1477" i="1" s="1"/>
  <c r="P1497" i="1" s="1"/>
  <c r="P1530" i="1" s="1"/>
  <c r="Q1327" i="1"/>
  <c r="Q1361" i="1" s="1"/>
  <c r="P1393" i="1" s="1"/>
  <c r="P1410" i="1" s="1"/>
  <c r="P1443" i="1" s="1"/>
  <c r="O1477" i="1" s="1"/>
  <c r="O1497" i="1" s="1"/>
  <c r="O1530" i="1" s="1"/>
  <c r="I1257" i="1"/>
  <c r="Q1227" i="1"/>
  <c r="Q1265" i="1" s="1"/>
  <c r="P1312" i="1" s="1"/>
  <c r="P1327" i="1" s="1"/>
  <c r="P1361" i="1" s="1"/>
  <c r="O1393" i="1" s="1"/>
  <c r="O1410" i="1" s="1"/>
  <c r="O1443" i="1" s="1"/>
  <c r="N1477" i="1" s="1"/>
  <c r="N1497" i="1" s="1"/>
  <c r="N1530" i="1" s="1"/>
  <c r="Q1128" i="1"/>
  <c r="Q1162" i="1" s="1"/>
  <c r="P1204" i="1" s="1"/>
  <c r="P1227" i="1" s="1"/>
  <c r="P1265" i="1" s="1"/>
  <c r="O1312" i="1" s="1"/>
  <c r="O1327" i="1" s="1"/>
  <c r="O1361" i="1" s="1"/>
  <c r="N1393" i="1" s="1"/>
  <c r="N1410" i="1" s="1"/>
  <c r="N1443" i="1" s="1"/>
  <c r="M1477" i="1" s="1"/>
  <c r="M1497" i="1" s="1"/>
  <c r="M1530" i="1" s="1"/>
  <c r="Q1032" i="1"/>
  <c r="Q1067" i="1" s="1"/>
  <c r="P1104" i="1" s="1"/>
  <c r="P1128" i="1" s="1"/>
  <c r="P1162" i="1" s="1"/>
  <c r="O1204" i="1" s="1"/>
  <c r="O1227" i="1" s="1"/>
  <c r="O1265" i="1" s="1"/>
  <c r="N1312" i="1" s="1"/>
  <c r="N1327" i="1" s="1"/>
  <c r="N1361" i="1" s="1"/>
  <c r="M1393" i="1" s="1"/>
  <c r="M1410" i="1" s="1"/>
  <c r="M1443" i="1" s="1"/>
  <c r="L1477" i="1" s="1"/>
  <c r="L1497" i="1" s="1"/>
  <c r="L1530" i="1" s="1"/>
  <c r="Q939" i="1"/>
  <c r="Q948" i="1" s="1"/>
  <c r="Q983" i="1" s="1"/>
  <c r="P1018" i="1" s="1"/>
  <c r="P1032" i="1" s="1"/>
  <c r="P1067" i="1" s="1"/>
  <c r="O1104" i="1" s="1"/>
  <c r="O1128" i="1" s="1"/>
  <c r="O1162" i="1" s="1"/>
  <c r="N1204" i="1" s="1"/>
  <c r="N1227" i="1" s="1"/>
  <c r="N1265" i="1" s="1"/>
  <c r="M1312" i="1" s="1"/>
  <c r="M1327" i="1" s="1"/>
  <c r="M1361" i="1" s="1"/>
  <c r="L1393" i="1" s="1"/>
  <c r="L1410" i="1" s="1"/>
  <c r="L1443" i="1" s="1"/>
  <c r="K1477" i="1" s="1"/>
  <c r="K1497" i="1" s="1"/>
  <c r="K1530" i="1" s="1"/>
  <c r="Q865" i="1"/>
  <c r="Q902" i="1" s="1"/>
  <c r="P935" i="1" s="1"/>
  <c r="P939" i="1" s="1"/>
  <c r="P948" i="1" s="1"/>
  <c r="P983" i="1" s="1"/>
  <c r="O1018" i="1" s="1"/>
  <c r="O1032" i="1" s="1"/>
  <c r="O1067" i="1" s="1"/>
  <c r="N1104" i="1" s="1"/>
  <c r="N1128" i="1" s="1"/>
  <c r="N1162" i="1" s="1"/>
  <c r="M1204" i="1" s="1"/>
  <c r="M1227" i="1" s="1"/>
  <c r="M1265" i="1" s="1"/>
  <c r="L1312" i="1" s="1"/>
  <c r="L1327" i="1" s="1"/>
  <c r="L1361" i="1" s="1"/>
  <c r="K1393" i="1" s="1"/>
  <c r="K1410" i="1" s="1"/>
  <c r="K1443" i="1" s="1"/>
  <c r="J1477" i="1" s="1"/>
  <c r="J1497" i="1" s="1"/>
  <c r="J1530" i="1" s="1"/>
  <c r="Q803" i="1"/>
  <c r="Q819" i="1" s="1"/>
  <c r="P852" i="1" s="1"/>
  <c r="P865" i="1" s="1"/>
  <c r="P902" i="1" s="1"/>
  <c r="O935" i="1" s="1"/>
  <c r="O939" i="1" s="1"/>
  <c r="O948" i="1" s="1"/>
  <c r="O983" i="1" s="1"/>
  <c r="N1018" i="1" s="1"/>
  <c r="N1032" i="1" s="1"/>
  <c r="N1067" i="1" s="1"/>
  <c r="M1104" i="1" s="1"/>
  <c r="M1128" i="1" s="1"/>
  <c r="M1162" i="1" s="1"/>
  <c r="L1204" i="1" s="1"/>
  <c r="L1227" i="1" s="1"/>
  <c r="L1265" i="1" s="1"/>
  <c r="K1312" i="1" s="1"/>
  <c r="K1327" i="1" s="1"/>
  <c r="K1361" i="1" s="1"/>
  <c r="J1393" i="1" s="1"/>
  <c r="J1410" i="1" s="1"/>
  <c r="J1443" i="1" s="1"/>
  <c r="I1477" i="1" s="1"/>
  <c r="I1497" i="1" s="1"/>
  <c r="I1530" i="1" s="1"/>
  <c r="Q720" i="1"/>
  <c r="Q735" i="1" s="1"/>
  <c r="Q739" i="1" s="1"/>
  <c r="Q778" i="1" s="1"/>
  <c r="P791" i="1" s="1"/>
  <c r="P803" i="1" s="1"/>
  <c r="P819" i="1" s="1"/>
  <c r="O852" i="1" s="1"/>
  <c r="O865" i="1" s="1"/>
  <c r="O902" i="1" s="1"/>
  <c r="N935" i="1" s="1"/>
  <c r="N939" i="1" s="1"/>
  <c r="N948" i="1" s="1"/>
  <c r="N983" i="1" s="1"/>
  <c r="M1018" i="1" s="1"/>
  <c r="M1032" i="1" s="1"/>
  <c r="M1067" i="1" s="1"/>
  <c r="L1104" i="1" s="1"/>
  <c r="L1128" i="1" s="1"/>
  <c r="L1162" i="1" s="1"/>
  <c r="K1204" i="1" s="1"/>
  <c r="K1227" i="1" s="1"/>
  <c r="K1265" i="1" s="1"/>
  <c r="J1312" i="1" s="1"/>
  <c r="J1327" i="1" s="1"/>
  <c r="J1361" i="1" s="1"/>
  <c r="I1393" i="1" s="1"/>
  <c r="I1410" i="1" s="1"/>
  <c r="I1443" i="1" s="1"/>
  <c r="H1477" i="1" s="1"/>
  <c r="H1497" i="1" s="1"/>
  <c r="H1530" i="1" s="1"/>
  <c r="P711" i="1"/>
  <c r="P709" i="1" s="1"/>
  <c r="O711" i="1"/>
  <c r="O709" i="1" s="1"/>
  <c r="N711" i="1"/>
  <c r="N709" i="1" s="1"/>
  <c r="M711" i="1"/>
  <c r="M709" i="1" s="1"/>
  <c r="L711" i="1"/>
  <c r="L709" i="1" s="1"/>
  <c r="K711" i="1"/>
  <c r="K709" i="1" s="1"/>
  <c r="J711" i="1"/>
  <c r="J709" i="1" s="1"/>
  <c r="I711" i="1"/>
  <c r="I709" i="1" s="1"/>
  <c r="H711" i="1"/>
  <c r="H709" i="1" s="1"/>
  <c r="G711" i="1"/>
  <c r="G709" i="1" s="1"/>
  <c r="P701" i="1"/>
  <c r="P699" i="1" s="1"/>
  <c r="O701" i="1"/>
  <c r="O699" i="1" s="1"/>
  <c r="N701" i="1"/>
  <c r="N699" i="1" s="1"/>
  <c r="M701" i="1"/>
  <c r="M699" i="1" s="1"/>
  <c r="L701" i="1"/>
  <c r="L699" i="1" s="1"/>
  <c r="K701" i="1"/>
  <c r="K699" i="1" s="1"/>
  <c r="J701" i="1"/>
  <c r="J699" i="1" s="1"/>
  <c r="I701" i="1"/>
  <c r="I699" i="1" s="1"/>
  <c r="H701" i="1"/>
  <c r="H699" i="1" s="1"/>
  <c r="G701" i="1"/>
  <c r="G699" i="1" s="1"/>
  <c r="P695" i="1"/>
  <c r="P693" i="1" s="1"/>
  <c r="O695" i="1"/>
  <c r="O693" i="1" s="1"/>
  <c r="N695" i="1"/>
  <c r="N693" i="1" s="1"/>
  <c r="M695" i="1"/>
  <c r="M693" i="1" s="1"/>
  <c r="L695" i="1"/>
  <c r="L693" i="1" s="1"/>
  <c r="K695" i="1"/>
  <c r="K693" i="1" s="1"/>
  <c r="J695" i="1"/>
  <c r="J693" i="1" s="1"/>
  <c r="I695" i="1"/>
  <c r="I693" i="1" s="1"/>
  <c r="H695" i="1"/>
  <c r="H693" i="1" s="1"/>
  <c r="G695" i="1"/>
  <c r="G693" i="1" s="1"/>
  <c r="P669" i="1"/>
  <c r="P687" i="1" s="1"/>
  <c r="P691" i="1" s="1"/>
  <c r="O669" i="1"/>
  <c r="O687" i="1" s="1"/>
  <c r="O691" i="1" s="1"/>
  <c r="N669" i="1"/>
  <c r="N687" i="1" s="1"/>
  <c r="N691" i="1" s="1"/>
  <c r="M669" i="1"/>
  <c r="M687" i="1" s="1"/>
  <c r="M691" i="1" s="1"/>
  <c r="L669" i="1"/>
  <c r="L687" i="1" s="1"/>
  <c r="L691" i="1" s="1"/>
  <c r="L638" i="1"/>
  <c r="L656" i="1" s="1"/>
  <c r="K669" i="1" s="1"/>
  <c r="K687" i="1" s="1"/>
  <c r="K691" i="1" s="1"/>
  <c r="K608" i="1"/>
  <c r="J608" i="1"/>
  <c r="I608" i="1"/>
  <c r="H608" i="1"/>
  <c r="G608" i="1"/>
  <c r="L590" i="1"/>
  <c r="K590" i="1"/>
  <c r="J590" i="1"/>
  <c r="I590" i="1"/>
  <c r="H590" i="1"/>
  <c r="G590" i="1"/>
  <c r="L588" i="1"/>
  <c r="L606" i="1" s="1"/>
  <c r="K625" i="1" s="1"/>
  <c r="K638" i="1" s="1"/>
  <c r="K656" i="1" s="1"/>
  <c r="J669" i="1" s="1"/>
  <c r="J687" i="1" s="1"/>
  <c r="J691" i="1" s="1"/>
  <c r="K553" i="1"/>
  <c r="J553" i="1"/>
  <c r="I553" i="1"/>
  <c r="H553" i="1"/>
  <c r="G553" i="1"/>
  <c r="L519" i="1"/>
  <c r="K519" i="1"/>
  <c r="J519" i="1"/>
  <c r="I519" i="1"/>
  <c r="H519" i="1"/>
  <c r="G519" i="1"/>
  <c r="L517" i="1"/>
  <c r="L550" i="1" s="1"/>
  <c r="K574" i="1" s="1"/>
  <c r="K588" i="1" s="1"/>
  <c r="K606" i="1" s="1"/>
  <c r="J625" i="1" s="1"/>
  <c r="J638" i="1" s="1"/>
  <c r="J656" i="1" s="1"/>
  <c r="I669" i="1" s="1"/>
  <c r="I687" i="1" s="1"/>
  <c r="I691" i="1" s="1"/>
  <c r="K488" i="1"/>
  <c r="J488" i="1"/>
  <c r="I488" i="1"/>
  <c r="H488" i="1"/>
  <c r="G488" i="1"/>
  <c r="L466" i="1"/>
  <c r="K466" i="1"/>
  <c r="J466" i="1"/>
  <c r="I466" i="1"/>
  <c r="H466" i="1"/>
  <c r="G466" i="1"/>
  <c r="L464" i="1"/>
  <c r="L486" i="1" s="1"/>
  <c r="K508" i="1" s="1"/>
  <c r="K517" i="1" s="1"/>
  <c r="K550" i="1" s="1"/>
  <c r="J574" i="1" s="1"/>
  <c r="J588" i="1" s="1"/>
  <c r="J606" i="1" s="1"/>
  <c r="I625" i="1" s="1"/>
  <c r="I638" i="1" s="1"/>
  <c r="I656" i="1" s="1"/>
  <c r="H669" i="1" s="1"/>
  <c r="H687" i="1" s="1"/>
  <c r="H691" i="1" s="1"/>
  <c r="K431" i="1"/>
  <c r="J431" i="1"/>
  <c r="I431" i="1"/>
  <c r="H431" i="1"/>
  <c r="G431" i="1"/>
  <c r="L409" i="1"/>
  <c r="K409" i="1"/>
  <c r="J409" i="1"/>
  <c r="I409" i="1"/>
  <c r="H409" i="1"/>
  <c r="G409" i="1"/>
  <c r="L407" i="1"/>
  <c r="L429" i="1" s="1"/>
  <c r="K452" i="1" s="1"/>
  <c r="K464" i="1" s="1"/>
  <c r="K486" i="1" s="1"/>
  <c r="J508" i="1" s="1"/>
  <c r="J517" i="1" s="1"/>
  <c r="J550" i="1" s="1"/>
  <c r="I574" i="1" s="1"/>
  <c r="I588" i="1" s="1"/>
  <c r="I606" i="1" s="1"/>
  <c r="H625" i="1" s="1"/>
  <c r="H638" i="1" s="1"/>
  <c r="H656" i="1" s="1"/>
  <c r="G669" i="1" s="1"/>
  <c r="G687" i="1" s="1"/>
  <c r="G691" i="1" s="1"/>
  <c r="K374" i="1"/>
  <c r="J374" i="1"/>
  <c r="I374" i="1"/>
  <c r="H374" i="1"/>
  <c r="G374" i="1"/>
  <c r="L353" i="1"/>
  <c r="K353" i="1"/>
  <c r="J353" i="1"/>
  <c r="I353" i="1"/>
  <c r="H353" i="1"/>
  <c r="G353" i="1"/>
  <c r="L351" i="1"/>
  <c r="L372" i="1" s="1"/>
  <c r="K396" i="1" s="1"/>
  <c r="K407" i="1" s="1"/>
  <c r="K429" i="1" s="1"/>
  <c r="J452" i="1" s="1"/>
  <c r="J464" i="1" s="1"/>
  <c r="J486" i="1" s="1"/>
  <c r="I508" i="1" s="1"/>
  <c r="I517" i="1" s="1"/>
  <c r="I550" i="1" s="1"/>
  <c r="H574" i="1" s="1"/>
  <c r="H588" i="1" s="1"/>
  <c r="H606" i="1" s="1"/>
  <c r="G625" i="1" s="1"/>
  <c r="G638" i="1" s="1"/>
  <c r="G656" i="1" s="1"/>
  <c r="K322" i="1"/>
  <c r="J322" i="1"/>
  <c r="I322" i="1"/>
  <c r="H322" i="1"/>
  <c r="G322" i="1"/>
  <c r="L300" i="1"/>
  <c r="K300" i="1"/>
  <c r="J300" i="1"/>
  <c r="I300" i="1"/>
  <c r="H300" i="1"/>
  <c r="G300" i="1"/>
  <c r="L285" i="1"/>
  <c r="L298" i="1" s="1"/>
  <c r="L320" i="1" s="1"/>
  <c r="K341" i="1" s="1"/>
  <c r="K351" i="1" s="1"/>
  <c r="K372" i="1" s="1"/>
  <c r="J396" i="1" s="1"/>
  <c r="J407" i="1" s="1"/>
  <c r="J429" i="1" s="1"/>
  <c r="I452" i="1" s="1"/>
  <c r="I464" i="1" s="1"/>
  <c r="I486" i="1" s="1"/>
  <c r="H508" i="1" s="1"/>
  <c r="H517" i="1" s="1"/>
  <c r="H550" i="1" s="1"/>
  <c r="G574" i="1" s="1"/>
  <c r="G588" i="1" s="1"/>
  <c r="G606" i="1" s="1"/>
  <c r="L266" i="1"/>
  <c r="K266" i="1"/>
  <c r="J266" i="1"/>
  <c r="I266" i="1"/>
  <c r="H266" i="1"/>
  <c r="G266" i="1"/>
  <c r="L244" i="1"/>
  <c r="K244" i="1"/>
  <c r="J244" i="1"/>
  <c r="I244" i="1"/>
  <c r="H244" i="1"/>
  <c r="G244" i="1"/>
  <c r="L242" i="1"/>
  <c r="L264" i="1" s="1"/>
  <c r="K285" i="1" s="1"/>
  <c r="K298" i="1" s="1"/>
  <c r="K320" i="1" s="1"/>
  <c r="J341" i="1" s="1"/>
  <c r="J351" i="1" s="1"/>
  <c r="J372" i="1" s="1"/>
  <c r="I396" i="1" s="1"/>
  <c r="I407" i="1" s="1"/>
  <c r="I429" i="1" s="1"/>
  <c r="H452" i="1" s="1"/>
  <c r="H464" i="1" s="1"/>
  <c r="H486" i="1" s="1"/>
  <c r="G508" i="1" s="1"/>
  <c r="G517" i="1" s="1"/>
  <c r="G550" i="1" s="1"/>
  <c r="K218" i="1"/>
  <c r="J218" i="1"/>
  <c r="I218" i="1"/>
  <c r="H218" i="1"/>
  <c r="G218" i="1"/>
  <c r="L196" i="1"/>
  <c r="K196" i="1"/>
  <c r="J196" i="1"/>
  <c r="I196" i="1"/>
  <c r="H196" i="1"/>
  <c r="G196" i="1"/>
  <c r="L194" i="1"/>
  <c r="L216" i="1" s="1"/>
  <c r="K234" i="1" s="1"/>
  <c r="K242" i="1" s="1"/>
  <c r="K264" i="1" s="1"/>
  <c r="J285" i="1" s="1"/>
  <c r="J298" i="1" s="1"/>
  <c r="J320" i="1" s="1"/>
  <c r="I341" i="1" s="1"/>
  <c r="I351" i="1" s="1"/>
  <c r="I372" i="1" s="1"/>
  <c r="H396" i="1" s="1"/>
  <c r="H407" i="1" s="1"/>
  <c r="H429" i="1" s="1"/>
  <c r="G452" i="1" s="1"/>
  <c r="G464" i="1" s="1"/>
  <c r="G486" i="1" s="1"/>
  <c r="K170" i="1"/>
  <c r="J170" i="1"/>
  <c r="I170" i="1"/>
  <c r="H170" i="1"/>
  <c r="G170" i="1"/>
  <c r="L168" i="1"/>
  <c r="K187" i="1" s="1"/>
  <c r="K194" i="1" s="1"/>
  <c r="K216" i="1" s="1"/>
  <c r="J234" i="1" s="1"/>
  <c r="J242" i="1" s="1"/>
  <c r="J264" i="1" s="1"/>
  <c r="I285" i="1" s="1"/>
  <c r="I298" i="1" s="1"/>
  <c r="I320" i="1" s="1"/>
  <c r="H341" i="1" s="1"/>
  <c r="H351" i="1" s="1"/>
  <c r="H372" i="1" s="1"/>
  <c r="G396" i="1" s="1"/>
  <c r="G407" i="1" s="1"/>
  <c r="G429" i="1" s="1"/>
  <c r="L149" i="1"/>
  <c r="K149" i="1"/>
  <c r="J149" i="1"/>
  <c r="I149" i="1"/>
  <c r="H149" i="1"/>
  <c r="G149" i="1"/>
  <c r="K132" i="1"/>
  <c r="J132" i="1"/>
  <c r="I132" i="1"/>
  <c r="H132" i="1"/>
  <c r="G132" i="1"/>
  <c r="L110" i="1"/>
  <c r="K110" i="1"/>
  <c r="J110" i="1"/>
  <c r="I110" i="1"/>
  <c r="H110" i="1"/>
  <c r="G110" i="1"/>
  <c r="L98" i="1"/>
  <c r="L108" i="1" s="1"/>
  <c r="L130" i="1" s="1"/>
  <c r="K147" i="1" s="1"/>
  <c r="K168" i="1" s="1"/>
  <c r="J187" i="1" s="1"/>
  <c r="J194" i="1" s="1"/>
  <c r="J216" i="1" s="1"/>
  <c r="I234" i="1" s="1"/>
  <c r="I242" i="1" s="1"/>
  <c r="I264" i="1" s="1"/>
  <c r="H285" i="1" s="1"/>
  <c r="H298" i="1" s="1"/>
  <c r="H320" i="1" s="1"/>
  <c r="G341" i="1" s="1"/>
  <c r="G351" i="1" s="1"/>
  <c r="G372" i="1" s="1"/>
  <c r="K77" i="1"/>
  <c r="J77" i="1"/>
  <c r="I77" i="1"/>
  <c r="H77" i="1"/>
  <c r="G77" i="1"/>
  <c r="L56" i="1"/>
  <c r="K56" i="1"/>
  <c r="J56" i="1"/>
  <c r="I56" i="1"/>
  <c r="H56" i="1"/>
  <c r="G56" i="1"/>
  <c r="L54" i="1"/>
  <c r="L75" i="1" s="1"/>
  <c r="K94" i="1" s="1"/>
  <c r="K98" i="1" s="1"/>
  <c r="K108" i="1" s="1"/>
  <c r="K130" i="1" s="1"/>
  <c r="J147" i="1" s="1"/>
  <c r="J168" i="1" s="1"/>
  <c r="I187" i="1" s="1"/>
  <c r="I194" i="1" s="1"/>
  <c r="I216" i="1" s="1"/>
  <c r="H234" i="1" s="1"/>
  <c r="H242" i="1" s="1"/>
  <c r="H264" i="1" s="1"/>
  <c r="G285" i="1" s="1"/>
  <c r="G298" i="1" s="1"/>
  <c r="G320" i="1" s="1"/>
  <c r="K54" i="1"/>
  <c r="K75" i="1" s="1"/>
  <c r="J94" i="1" s="1"/>
  <c r="J98" i="1" s="1"/>
  <c r="J108" i="1" s="1"/>
  <c r="J130" i="1" s="1"/>
  <c r="I147" i="1" s="1"/>
  <c r="I168" i="1" s="1"/>
  <c r="H187" i="1" s="1"/>
  <c r="H194" i="1" s="1"/>
  <c r="H216" i="1" s="1"/>
  <c r="G234" i="1" s="1"/>
  <c r="G242" i="1" s="1"/>
  <c r="G264" i="1" s="1"/>
  <c r="J44" i="1"/>
  <c r="J54" i="1" s="1"/>
  <c r="J75" i="1" s="1"/>
  <c r="I94" i="1" s="1"/>
  <c r="I98" i="1" s="1"/>
  <c r="I108" i="1" s="1"/>
  <c r="I130" i="1" s="1"/>
  <c r="H147" i="1" s="1"/>
  <c r="H168" i="1" s="1"/>
  <c r="G187" i="1" s="1"/>
  <c r="G194" i="1" s="1"/>
  <c r="G216" i="1" s="1"/>
  <c r="I44" i="1"/>
  <c r="I54" i="1" s="1"/>
  <c r="I75" i="1" s="1"/>
  <c r="H94" i="1" s="1"/>
  <c r="H98" i="1" s="1"/>
  <c r="H108" i="1" s="1"/>
  <c r="H130" i="1" s="1"/>
  <c r="G147" i="1" s="1"/>
  <c r="G168" i="1" s="1"/>
  <c r="H44" i="1"/>
  <c r="H54" i="1" s="1"/>
  <c r="H75" i="1" s="1"/>
  <c r="G94" i="1" s="1"/>
  <c r="G98" i="1" s="1"/>
  <c r="G108" i="1" s="1"/>
  <c r="G130" i="1" s="1"/>
  <c r="G44" i="1"/>
  <c r="G54" i="1" s="1"/>
  <c r="G75" i="1" s="1"/>
  <c r="K28" i="1"/>
  <c r="J28" i="1"/>
  <c r="I28" i="1"/>
  <c r="H28" i="1"/>
  <c r="G28" i="1"/>
  <c r="K21" i="1"/>
  <c r="J21" i="1"/>
  <c r="I21" i="1"/>
  <c r="H21" i="1"/>
  <c r="G21" i="1"/>
  <c r="K17" i="1"/>
  <c r="J17" i="1"/>
  <c r="I17" i="1"/>
  <c r="H17" i="1"/>
  <c r="G17" i="1"/>
  <c r="K13" i="1"/>
  <c r="J13" i="1"/>
  <c r="I13" i="1"/>
  <c r="H13" i="1"/>
  <c r="G13" i="1"/>
  <c r="K10" i="1"/>
  <c r="J10" i="1"/>
  <c r="I10" i="1"/>
  <c r="H10" i="1"/>
  <c r="G10" i="1"/>
  <c r="J16" i="1" l="1"/>
  <c r="K16" i="1"/>
  <c r="K25" i="1"/>
  <c r="H25" i="1"/>
  <c r="I16" i="1"/>
  <c r="P716" i="1"/>
  <c r="P720" i="1" s="1"/>
  <c r="P735" i="1" s="1"/>
  <c r="P739" i="1" s="1"/>
  <c r="P778" i="1" s="1"/>
  <c r="O791" i="1" s="1"/>
  <c r="O803" i="1" s="1"/>
  <c r="O819" i="1" s="1"/>
  <c r="N852" i="1" s="1"/>
  <c r="N865" i="1" s="1"/>
  <c r="N902" i="1" s="1"/>
  <c r="M935" i="1" s="1"/>
  <c r="M939" i="1" s="1"/>
  <c r="M948" i="1" s="1"/>
  <c r="M983" i="1" s="1"/>
  <c r="L1018" i="1" s="1"/>
  <c r="L1032" i="1" s="1"/>
  <c r="L1067" i="1" s="1"/>
  <c r="K1104" i="1" s="1"/>
  <c r="K1128" i="1" s="1"/>
  <c r="K1162" i="1" s="1"/>
  <c r="J1204" i="1" s="1"/>
  <c r="J1227" i="1" s="1"/>
  <c r="J1265" i="1" s="1"/>
  <c r="I1312" i="1" s="1"/>
  <c r="I1327" i="1" s="1"/>
  <c r="I1361" i="1" s="1"/>
  <c r="H1393" i="1" s="1"/>
  <c r="H1410" i="1" s="1"/>
  <c r="H1443" i="1" s="1"/>
  <c r="G1477" i="1" s="1"/>
  <c r="G1497" i="1" s="1"/>
  <c r="G1530" i="1" s="1"/>
  <c r="N716" i="1"/>
  <c r="N720" i="1" s="1"/>
  <c r="N735" i="1" s="1"/>
  <c r="N739" i="1" s="1"/>
  <c r="N778" i="1" s="1"/>
  <c r="M791" i="1" s="1"/>
  <c r="M803" i="1" s="1"/>
  <c r="M819" i="1" s="1"/>
  <c r="L852" i="1" s="1"/>
  <c r="L865" i="1" s="1"/>
  <c r="L902" i="1" s="1"/>
  <c r="K935" i="1" s="1"/>
  <c r="K939" i="1" s="1"/>
  <c r="K948" i="1" s="1"/>
  <c r="K983" i="1" s="1"/>
  <c r="J1018" i="1" s="1"/>
  <c r="J1032" i="1" s="1"/>
  <c r="J1067" i="1" s="1"/>
  <c r="I1104" i="1" s="1"/>
  <c r="I1128" i="1" s="1"/>
  <c r="I1162" i="1" s="1"/>
  <c r="H1204" i="1" s="1"/>
  <c r="H1227" i="1" s="1"/>
  <c r="H1265" i="1" s="1"/>
  <c r="G1312" i="1" s="1"/>
  <c r="G1327" i="1" s="1"/>
  <c r="G1361" i="1" s="1"/>
  <c r="O716" i="1"/>
  <c r="O720" i="1" s="1"/>
  <c r="O735" i="1" s="1"/>
  <c r="O739" i="1" s="1"/>
  <c r="O778" i="1" s="1"/>
  <c r="N791" i="1" s="1"/>
  <c r="N803" i="1" s="1"/>
  <c r="N819" i="1" s="1"/>
  <c r="M852" i="1" s="1"/>
  <c r="M865" i="1" s="1"/>
  <c r="M902" i="1" s="1"/>
  <c r="L935" i="1" s="1"/>
  <c r="L939" i="1" s="1"/>
  <c r="L948" i="1" s="1"/>
  <c r="L983" i="1" s="1"/>
  <c r="K1018" i="1" s="1"/>
  <c r="K1032" i="1" s="1"/>
  <c r="K1067" i="1" s="1"/>
  <c r="J1104" i="1" s="1"/>
  <c r="J1128" i="1" s="1"/>
  <c r="J1162" i="1" s="1"/>
  <c r="I1204" i="1" s="1"/>
  <c r="I1227" i="1" s="1"/>
  <c r="I1265" i="1" s="1"/>
  <c r="H1312" i="1" s="1"/>
  <c r="H1327" i="1" s="1"/>
  <c r="H1361" i="1" s="1"/>
  <c r="G1393" i="1" s="1"/>
  <c r="G1410" i="1" s="1"/>
  <c r="G1443" i="1" s="1"/>
  <c r="L716" i="1"/>
  <c r="L720" i="1" s="1"/>
  <c r="L735" i="1" s="1"/>
  <c r="L739" i="1" s="1"/>
  <c r="L778" i="1" s="1"/>
  <c r="K791" i="1" s="1"/>
  <c r="K803" i="1" s="1"/>
  <c r="K819" i="1" s="1"/>
  <c r="J852" i="1" s="1"/>
  <c r="J865" i="1" s="1"/>
  <c r="J902" i="1" s="1"/>
  <c r="I935" i="1" s="1"/>
  <c r="I939" i="1" s="1"/>
  <c r="I948" i="1" s="1"/>
  <c r="I983" i="1" s="1"/>
  <c r="H1018" i="1" s="1"/>
  <c r="H1032" i="1" s="1"/>
  <c r="H1067" i="1" s="1"/>
  <c r="G1104" i="1" s="1"/>
  <c r="G1128" i="1" s="1"/>
  <c r="G1162" i="1" s="1"/>
  <c r="G16" i="1"/>
  <c r="I716" i="1"/>
  <c r="I720" i="1" s="1"/>
  <c r="I735" i="1" s="1"/>
  <c r="I739" i="1" s="1"/>
  <c r="I778" i="1" s="1"/>
  <c r="H791" i="1" s="1"/>
  <c r="H803" i="1" s="1"/>
  <c r="H819" i="1" s="1"/>
  <c r="G852" i="1" s="1"/>
  <c r="G865" i="1" s="1"/>
  <c r="G902" i="1" s="1"/>
  <c r="G716" i="1"/>
  <c r="G720" i="1" s="1"/>
  <c r="G735" i="1" s="1"/>
  <c r="G739" i="1" s="1"/>
  <c r="G778" i="1" s="1"/>
  <c r="J25" i="1"/>
  <c r="M716" i="1"/>
  <c r="M720" i="1" s="1"/>
  <c r="M735" i="1" s="1"/>
  <c r="M739" i="1" s="1"/>
  <c r="M778" i="1" s="1"/>
  <c r="L791" i="1" s="1"/>
  <c r="L803" i="1" s="1"/>
  <c r="L819" i="1" s="1"/>
  <c r="K852" i="1" s="1"/>
  <c r="K865" i="1" s="1"/>
  <c r="K902" i="1" s="1"/>
  <c r="J935" i="1" s="1"/>
  <c r="J939" i="1" s="1"/>
  <c r="J948" i="1" s="1"/>
  <c r="J983" i="1" s="1"/>
  <c r="I1018" i="1" s="1"/>
  <c r="I1032" i="1" s="1"/>
  <c r="I1067" i="1" s="1"/>
  <c r="H1104" i="1" s="1"/>
  <c r="H1128" i="1" s="1"/>
  <c r="H1162" i="1" s="1"/>
  <c r="G1204" i="1" s="1"/>
  <c r="G1227" i="1" s="1"/>
  <c r="G1265" i="1" s="1"/>
  <c r="J716" i="1"/>
  <c r="J720" i="1" s="1"/>
  <c r="J735" i="1" s="1"/>
  <c r="J739" i="1" s="1"/>
  <c r="J778" i="1" s="1"/>
  <c r="I791" i="1" s="1"/>
  <c r="I803" i="1" s="1"/>
  <c r="I819" i="1" s="1"/>
  <c r="H852" i="1" s="1"/>
  <c r="H865" i="1" s="1"/>
  <c r="H902" i="1" s="1"/>
  <c r="G935" i="1" s="1"/>
  <c r="G939" i="1" s="1"/>
  <c r="G948" i="1" s="1"/>
  <c r="G983" i="1" s="1"/>
  <c r="H716" i="1"/>
  <c r="H720" i="1" s="1"/>
  <c r="H735" i="1" s="1"/>
  <c r="H739" i="1" s="1"/>
  <c r="H778" i="1" s="1"/>
  <c r="G791" i="1" s="1"/>
  <c r="G803" i="1" s="1"/>
  <c r="G819" i="1" s="1"/>
  <c r="K716" i="1"/>
  <c r="K720" i="1" s="1"/>
  <c r="K735" i="1" s="1"/>
  <c r="K739" i="1" s="1"/>
  <c r="K778" i="1" s="1"/>
  <c r="J791" i="1" s="1"/>
  <c r="J803" i="1" s="1"/>
  <c r="J819" i="1" s="1"/>
  <c r="I852" i="1" s="1"/>
  <c r="I865" i="1" s="1"/>
  <c r="I902" i="1" s="1"/>
  <c r="H935" i="1" s="1"/>
  <c r="H939" i="1" s="1"/>
  <c r="H948" i="1" s="1"/>
  <c r="H983" i="1" s="1"/>
  <c r="G1018" i="1" s="1"/>
  <c r="G1032" i="1" s="1"/>
  <c r="G1067" i="1" s="1"/>
  <c r="G25" i="1"/>
  <c r="H16" i="1"/>
  <c r="I2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tc={E086E017-62AC-A24B-84D9-4936517ECC4B}</author>
    <author>tc={4BF31573-38AD-F747-873C-4C9BA65717A8}</author>
  </authors>
  <commentList>
    <comment ref="G8" authorId="0" shapeId="0" xr:uid="{E086E017-62AC-A24B-84D9-4936517ECC4B}">
      <text>
        <r>
          <rPr>
            <sz val="10"/>
            <rFont val="Courie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Where does this 30 come from?
Reply:
    Summary table 1 — why are the signs opposite here?</t>
        </r>
      </text>
    </comment>
    <comment ref="Q2940" authorId="1" shapeId="0" xr:uid="{4BF31573-38AD-F747-873C-4C9BA65717A8}">
      <text>
        <r>
          <rPr>
            <sz val="10"/>
            <rFont val="Courie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Where is this coming from??</t>
        </r>
      </text>
    </comment>
  </commentList>
</comments>
</file>

<file path=xl/sharedStrings.xml><?xml version="1.0" encoding="utf-8"?>
<sst xmlns="http://schemas.openxmlformats.org/spreadsheetml/2006/main" count="9349" uniqueCount="662">
  <si>
    <t>Fiscal Year</t>
  </si>
  <si>
    <t xml:space="preserve"> </t>
  </si>
  <si>
    <t>t+0</t>
  </si>
  <si>
    <t>t+1</t>
  </si>
  <si>
    <t>t+2</t>
  </si>
  <si>
    <t>t+3</t>
  </si>
  <si>
    <t>t+4</t>
  </si>
  <si>
    <t>t+5</t>
  </si>
  <si>
    <t>t+6</t>
  </si>
  <si>
    <t xml:space="preserve">t+7 </t>
  </si>
  <si>
    <t xml:space="preserve">t+8 </t>
  </si>
  <si>
    <t>t+9</t>
  </si>
  <si>
    <t>t+10</t>
  </si>
  <si>
    <t>t+11</t>
  </si>
  <si>
    <t>t+12</t>
  </si>
  <si>
    <t>CBO Forecasts</t>
  </si>
  <si>
    <t>July '81</t>
  </si>
  <si>
    <t>Economic</t>
  </si>
  <si>
    <t xml:space="preserve">  Revenues</t>
  </si>
  <si>
    <t xml:space="preserve">  Outlays</t>
  </si>
  <si>
    <t>Technical</t>
  </si>
  <si>
    <t>Policy</t>
  </si>
  <si>
    <t xml:space="preserve">    ERTA</t>
  </si>
  <si>
    <t xml:space="preserve">    TEFRA</t>
  </si>
  <si>
    <t xml:space="preserve">    Other</t>
  </si>
  <si>
    <t xml:space="preserve">    Defense</t>
  </si>
  <si>
    <t xml:space="preserve">    Interest</t>
  </si>
  <si>
    <t>February '83</t>
  </si>
  <si>
    <t xml:space="preserve">    Other Outl.</t>
  </si>
  <si>
    <t xml:space="preserve">  Entitlements</t>
  </si>
  <si>
    <t xml:space="preserve">  Other Outlays</t>
  </si>
  <si>
    <t xml:space="preserve">  Interest</t>
  </si>
  <si>
    <t xml:space="preserve">    Other Outlays</t>
  </si>
  <si>
    <t>January '84</t>
  </si>
  <si>
    <t>___</t>
  </si>
  <si>
    <t xml:space="preserve">    Entitlements</t>
  </si>
  <si>
    <t>February '84</t>
  </si>
  <si>
    <t xml:space="preserve">    CCC</t>
  </si>
  <si>
    <t xml:space="preserve">    Medicare (570)</t>
  </si>
  <si>
    <t>August '84</t>
  </si>
  <si>
    <t>February '85 (on bud.)</t>
  </si>
  <si>
    <t>Add: Off-budget</t>
  </si>
  <si>
    <t>February '85 baseline</t>
  </si>
  <si>
    <t xml:space="preserve">    Nondefense discr.</t>
  </si>
  <si>
    <t xml:space="preserve">    Offsetting Receipts</t>
  </si>
  <si>
    <t xml:space="preserve">    Other outlays</t>
  </si>
  <si>
    <t>February '85 baseline (rev.)</t>
  </si>
  <si>
    <t xml:space="preserve">    Agriculture</t>
  </si>
  <si>
    <t>Other (small discrepancy)</t>
  </si>
  <si>
    <t>August '85 baseline</t>
  </si>
  <si>
    <t xml:space="preserve">    Farm Price Supports Only</t>
  </si>
  <si>
    <t>February '86 baseline</t>
  </si>
  <si>
    <t xml:space="preserve">    Net Interest</t>
  </si>
  <si>
    <t xml:space="preserve">    Commerce&amp;Housing</t>
  </si>
  <si>
    <t xml:space="preserve">    Benefit Programs (550-700)</t>
  </si>
  <si>
    <t>August '86 baseline</t>
  </si>
  <si>
    <t xml:space="preserve">  Outlays (primarily interest)</t>
  </si>
  <si>
    <t>February '87 baseline</t>
  </si>
  <si>
    <t>March '87 baseline</t>
  </si>
  <si>
    <t xml:space="preserve">    Interest (exc. d.s.)</t>
  </si>
  <si>
    <t xml:space="preserve">    Interest (d.s.)</t>
  </si>
  <si>
    <t xml:space="preserve">    FDIC &amp; FSLIC</t>
  </si>
  <si>
    <t xml:space="preserve">    *Thrift Fund Accounting</t>
  </si>
  <si>
    <t>August '87 baseline</t>
  </si>
  <si>
    <t>February '88 baseline</t>
  </si>
  <si>
    <t xml:space="preserve">    Deposit Insurance</t>
  </si>
  <si>
    <t>March '88 baseline</t>
  </si>
  <si>
    <t xml:space="preserve">    Int'l Affairs</t>
  </si>
  <si>
    <t xml:space="preserve">    Comm&amp;Housing</t>
  </si>
  <si>
    <t>August'88 baseline</t>
  </si>
  <si>
    <t xml:space="preserve">    Deposit Ins.</t>
  </si>
  <si>
    <t xml:space="preserve">    Benefit Prog (550-700)</t>
  </si>
  <si>
    <t xml:space="preserve">  </t>
  </si>
  <si>
    <t>January '89 baseline</t>
  </si>
  <si>
    <t xml:space="preserve">    FSLIC</t>
  </si>
  <si>
    <t xml:space="preserve">    Housing</t>
  </si>
  <si>
    <t xml:space="preserve">    Employer Share</t>
  </si>
  <si>
    <t>February '89 baseline</t>
  </si>
  <si>
    <t xml:space="preserve">    Timing Shifts/summit</t>
  </si>
  <si>
    <t xml:space="preserve">    CCC target price</t>
  </si>
  <si>
    <t xml:space="preserve">    Medicare, OASDI, CSR</t>
  </si>
  <si>
    <t xml:space="preserve">  Reveneus</t>
  </si>
  <si>
    <t>August '89 baseline</t>
  </si>
  <si>
    <t xml:space="preserve">    Medicaid%Medicare</t>
  </si>
  <si>
    <t xml:space="preserve">    Other maj. bens.</t>
  </si>
  <si>
    <t>January '90 baseline</t>
  </si>
  <si>
    <t xml:space="preserve">    RTC</t>
  </si>
  <si>
    <t xml:space="preserve">    Medicare</t>
  </si>
  <si>
    <t>February '90 baseline</t>
  </si>
  <si>
    <t xml:space="preserve">    Other Dep. Ins.</t>
  </si>
  <si>
    <t xml:space="preserve">    Inc. Security</t>
  </si>
  <si>
    <t>June '90 baseline</t>
  </si>
  <si>
    <t xml:space="preserve">    Depos. Ins.</t>
  </si>
  <si>
    <t xml:space="preserve">    Medicare&amp;Medicaid</t>
  </si>
  <si>
    <t xml:space="preserve">    *Addback Postal Serv.</t>
  </si>
  <si>
    <t xml:space="preserve">    *Credit Reform</t>
  </si>
  <si>
    <t>January '91 baseline</t>
  </si>
  <si>
    <t xml:space="preserve">    Desert Storm</t>
  </si>
  <si>
    <t xml:space="preserve">    Medicaid</t>
  </si>
  <si>
    <t>February '91 baseline</t>
  </si>
  <si>
    <t xml:space="preserve">    Dep. Insur.</t>
  </si>
  <si>
    <t>August '91 baseline</t>
  </si>
  <si>
    <t xml:space="preserve">    Other Defense</t>
  </si>
  <si>
    <t xml:space="preserve">    Other maj. bens</t>
  </si>
  <si>
    <t>January '92  baseline</t>
  </si>
  <si>
    <t xml:space="preserve">  Revenue</t>
  </si>
  <si>
    <t>March '92 baseline</t>
  </si>
  <si>
    <t xml:space="preserve">    Other defense</t>
  </si>
  <si>
    <t xml:space="preserve">    Other bens.</t>
  </si>
  <si>
    <t>August '92 baseline</t>
  </si>
  <si>
    <t xml:space="preserve">    Dep. Ins.</t>
  </si>
  <si>
    <t>January '93 baseline</t>
  </si>
  <si>
    <t>March '93 baseline</t>
  </si>
  <si>
    <t xml:space="preserve">    Bank Ins. Fund</t>
  </si>
  <si>
    <t xml:space="preserve">    S&amp;L related</t>
  </si>
  <si>
    <t xml:space="preserve">    Income Secur.</t>
  </si>
  <si>
    <t xml:space="preserve">    Shortening debt</t>
  </si>
  <si>
    <t xml:space="preserve">  Reconciliation</t>
  </si>
  <si>
    <t xml:space="preserve">    Revenues</t>
  </si>
  <si>
    <t xml:space="preserve">    Outlays</t>
  </si>
  <si>
    <t xml:space="preserve">    Discretionary</t>
  </si>
  <si>
    <t xml:space="preserve">    Mandatory</t>
  </si>
  <si>
    <t xml:space="preserve">      Medicare</t>
  </si>
  <si>
    <t xml:space="preserve">      Fed Empl. Ret.</t>
  </si>
  <si>
    <t xml:space="preserve">      FCC Specturm Auct.</t>
  </si>
  <si>
    <t xml:space="preserve">      Medicaid</t>
  </si>
  <si>
    <t xml:space="preserve">      EITC</t>
  </si>
  <si>
    <t xml:space="preserve">      Other Mand.</t>
  </si>
  <si>
    <t>September '93 baseline</t>
  </si>
  <si>
    <t xml:space="preserve"> ---</t>
  </si>
  <si>
    <t xml:space="preserve">    Medicaid/Medicare</t>
  </si>
  <si>
    <t xml:space="preserve">    Income Secur/SocSec</t>
  </si>
  <si>
    <t xml:space="preserve">    FCC auction</t>
  </si>
  <si>
    <t>January '94 baseline</t>
  </si>
  <si>
    <t xml:space="preserve">    Student loans</t>
  </si>
  <si>
    <t xml:space="preserve">    Postal Service</t>
  </si>
  <si>
    <t xml:space="preserve">    Civ. Ser. retir.</t>
  </si>
  <si>
    <t xml:space="preserve">    Military retir.</t>
  </si>
  <si>
    <t xml:space="preserve">    Other mandit.</t>
  </si>
  <si>
    <t xml:space="preserve">    Discret. spend.</t>
  </si>
  <si>
    <t>Policy (Discret. Outlays)</t>
  </si>
  <si>
    <t>March '94 baseline</t>
  </si>
  <si>
    <t xml:space="preserve">    Stud. Lns.</t>
  </si>
  <si>
    <t xml:space="preserve">    Eitc</t>
  </si>
  <si>
    <t xml:space="preserve">    Medicaid/care</t>
  </si>
  <si>
    <t xml:space="preserve">    Off. recpts</t>
  </si>
  <si>
    <t>August '94 baseline</t>
  </si>
  <si>
    <t>January '95 baseline</t>
  </si>
  <si>
    <t>Technical Revisions</t>
  </si>
  <si>
    <t xml:space="preserve">  Discretionary Spend</t>
  </si>
  <si>
    <t xml:space="preserve">  Mandatory Spending</t>
  </si>
  <si>
    <t xml:space="preserve">    FHA Mutual Mort Ins</t>
  </si>
  <si>
    <t xml:space="preserve">    FCC Spectrum Auctions</t>
  </si>
  <si>
    <t xml:space="preserve">  Deposit Insurance</t>
  </si>
  <si>
    <t>April 1995 Baseline</t>
  </si>
  <si>
    <t>Legislative Changes</t>
  </si>
  <si>
    <t>Economic Changes</t>
  </si>
  <si>
    <t xml:space="preserve">      Net Interest</t>
  </si>
  <si>
    <t xml:space="preserve">      Other Outlays</t>
  </si>
  <si>
    <t>Technical Changes</t>
  </si>
  <si>
    <t>August 1995 Baseline</t>
  </si>
  <si>
    <t xml:space="preserve">  Fiscal Dividend</t>
  </si>
  <si>
    <t xml:space="preserve">  Other</t>
  </si>
  <si>
    <t>Debt Service</t>
  </si>
  <si>
    <t>December 1995 Baseline</t>
  </si>
  <si>
    <t xml:space="preserve">  Discretionary Outlays</t>
  </si>
  <si>
    <t xml:space="preserve">  Mandatory Outlays</t>
  </si>
  <si>
    <t>April 1996 Baseline (Old Assns)</t>
  </si>
  <si>
    <t>Current Policy Econ Assns</t>
  </si>
  <si>
    <t>April 1996 Baseline</t>
  </si>
  <si>
    <t>Economic Assumptions</t>
  </si>
  <si>
    <t xml:space="preserve">    Medicare/Medicaid</t>
  </si>
  <si>
    <t xml:space="preserve">    Other benefits</t>
  </si>
  <si>
    <t xml:space="preserve">    All Other</t>
  </si>
  <si>
    <t>Legislative</t>
  </si>
  <si>
    <t xml:space="preserve">  Total Legislative</t>
  </si>
  <si>
    <t xml:space="preserve">      Discretionary</t>
  </si>
  <si>
    <t xml:space="preserve">      Welfare Reform</t>
  </si>
  <si>
    <t xml:space="preserve">      Other</t>
  </si>
  <si>
    <t>January 1997 Baseline</t>
  </si>
  <si>
    <t>(Decimal Additions)</t>
  </si>
  <si>
    <t>January 1997 Baseline (Rev)</t>
  </si>
  <si>
    <t xml:space="preserve">      Social Security</t>
  </si>
  <si>
    <t xml:space="preserve">      Student Loans</t>
  </si>
  <si>
    <t xml:space="preserve">      Food Stamps</t>
  </si>
  <si>
    <t xml:space="preserve">      FCC Spectrum Auctions</t>
  </si>
  <si>
    <t xml:space="preserve">      All Other</t>
  </si>
  <si>
    <t xml:space="preserve">        Subtotal</t>
  </si>
  <si>
    <t>March 1997 Baseline</t>
  </si>
  <si>
    <t>Decimal Adjustments</t>
  </si>
  <si>
    <t>Policy Changes</t>
  </si>
  <si>
    <t xml:space="preserve">  Reconcilation</t>
  </si>
  <si>
    <t xml:space="preserve">      Medicare</t>
  </si>
  <si>
    <t xml:space="preserve">      FCC auctions</t>
  </si>
  <si>
    <t xml:space="preserve">      Veterans</t>
  </si>
  <si>
    <t xml:space="preserve">      Fed empl. ret.</t>
  </si>
  <si>
    <t xml:space="preserve">      Housing</t>
  </si>
  <si>
    <t xml:space="preserve">      Student loans</t>
  </si>
  <si>
    <t xml:space="preserve">      Children's HI</t>
  </si>
  <si>
    <t xml:space="preserve">      SSI</t>
  </si>
  <si>
    <t xml:space="preserve">      Welfare-to-work</t>
  </si>
  <si>
    <t xml:space="preserve">      DC empl. ret.</t>
  </si>
  <si>
    <t xml:space="preserve">    Debt Service</t>
  </si>
  <si>
    <t xml:space="preserve">    Other legislation</t>
  </si>
  <si>
    <t xml:space="preserve">  Net Interest</t>
  </si>
  <si>
    <t xml:space="preserve">      Interest rate effects</t>
  </si>
  <si>
    <t xml:space="preserve">      Debt Service</t>
  </si>
  <si>
    <t xml:space="preserve">  Other outlays</t>
  </si>
  <si>
    <t>September 1997 Baseline</t>
  </si>
  <si>
    <t>January 1998 Baseline</t>
  </si>
  <si>
    <t xml:space="preserve">      Subtotal</t>
  </si>
  <si>
    <t>Total</t>
  </si>
  <si>
    <t>March 1998 Baseline</t>
  </si>
  <si>
    <t xml:space="preserve">    Other than debt service</t>
  </si>
  <si>
    <t xml:space="preserve">    Debt service</t>
  </si>
  <si>
    <t>August 1998 Baseline</t>
  </si>
  <si>
    <t xml:space="preserve">      Net interest (rate effects)</t>
  </si>
  <si>
    <t xml:space="preserve">      Family Support (incl. Child Care)</t>
  </si>
  <si>
    <t xml:space="preserve">      Civil Service Retirement</t>
  </si>
  <si>
    <t xml:space="preserve">      Universal Serv. Fund</t>
  </si>
  <si>
    <t>January 1999 Baseline</t>
  </si>
  <si>
    <t>Total Changes</t>
  </si>
  <si>
    <t>March 1999 Baseline</t>
  </si>
  <si>
    <t>Policy/Legislative</t>
  </si>
  <si>
    <t xml:space="preserve">      Other COLA</t>
  </si>
  <si>
    <t xml:space="preserve">      Unemployment Ins</t>
  </si>
  <si>
    <t xml:space="preserve">      Net Interest (rate)</t>
  </si>
  <si>
    <t xml:space="preserve">      Debt service</t>
  </si>
  <si>
    <t xml:space="preserve">      Other   </t>
  </si>
  <si>
    <t xml:space="preserve">      Agriculture</t>
  </si>
  <si>
    <t xml:space="preserve">  Total Revenue</t>
  </si>
  <si>
    <t xml:space="preserve">  Total Outlays</t>
  </si>
  <si>
    <t>July 1999 Baseline</t>
  </si>
  <si>
    <t xml:space="preserve">      Commodity Credit</t>
  </si>
  <si>
    <t xml:space="preserve">      Net interest (Rate effects)</t>
  </si>
  <si>
    <t>Discretionary</t>
  </si>
  <si>
    <t>Mandatory</t>
  </si>
  <si>
    <t xml:space="preserve">      Commodity Credit Corp.</t>
  </si>
  <si>
    <t xml:space="preserve">      Universal Service Fund</t>
  </si>
  <si>
    <t>January 2000 Baseline</t>
  </si>
  <si>
    <t>Inflation Adjusted</t>
  </si>
  <si>
    <t>January 2000 Inf-Adj Base</t>
  </si>
  <si>
    <t>April 2000 Baseline</t>
  </si>
  <si>
    <t>Total Revenue Changes</t>
  </si>
  <si>
    <t xml:space="preserve">  Legislative</t>
  </si>
  <si>
    <t xml:space="preserve">  Economic</t>
  </si>
  <si>
    <t xml:space="preserve">  Technical</t>
  </si>
  <si>
    <t xml:space="preserve">      Other Retirement Pr</t>
  </si>
  <si>
    <t xml:space="preserve">      Net Interest (Rate)</t>
  </si>
  <si>
    <t xml:space="preserve">      Other  </t>
  </si>
  <si>
    <t>July 2000 Baseline</t>
  </si>
  <si>
    <t xml:space="preserve">      Def Ret Health Ben</t>
  </si>
  <si>
    <t xml:space="preserve">      Net Interest (Rate eff)</t>
  </si>
  <si>
    <t xml:space="preserve">      FCC Spectrum receipts</t>
  </si>
  <si>
    <t>January 2001 Baseline</t>
  </si>
  <si>
    <t xml:space="preserve">      Credit Reestimates</t>
  </si>
  <si>
    <t xml:space="preserve">      SCHIP</t>
  </si>
  <si>
    <t xml:space="preserve">      FHA</t>
  </si>
  <si>
    <t>May 2001 Baseline</t>
  </si>
  <si>
    <t xml:space="preserve">      EITC/Child Care Cr</t>
  </si>
  <si>
    <t xml:space="preserve">      Refunds (in excess of liabilities)</t>
  </si>
  <si>
    <t xml:space="preserve">      Farm Payments</t>
  </si>
  <si>
    <t xml:space="preserve">      Unemployment Insurance</t>
  </si>
  <si>
    <t xml:space="preserve">      Net Interest (Rate Effect)</t>
  </si>
  <si>
    <t xml:space="preserve">      Spectrum Auctions</t>
  </si>
  <si>
    <t>August 2001 Baseline</t>
  </si>
  <si>
    <t xml:space="preserve">      Net Interest (Rate effects)</t>
  </si>
  <si>
    <t>January 2002 Baseline</t>
  </si>
  <si>
    <t xml:space="preserve">      Mandatory</t>
  </si>
  <si>
    <t xml:space="preserve">        Medicare</t>
  </si>
  <si>
    <t xml:space="preserve">        Medicaid</t>
  </si>
  <si>
    <t xml:space="preserve">        Debt Service</t>
  </si>
  <si>
    <t xml:space="preserve">        Other</t>
  </si>
  <si>
    <t>March 2002 Baseline</t>
  </si>
  <si>
    <t xml:space="preserve">        Farm bill</t>
  </si>
  <si>
    <t xml:space="preserve">        Trade act</t>
  </si>
  <si>
    <t xml:space="preserve">        Stimulus package</t>
  </si>
  <si>
    <t xml:space="preserve">        Spectrum auctions</t>
  </si>
  <si>
    <t xml:space="preserve">        Debt service</t>
  </si>
  <si>
    <t xml:space="preserve">        Social Security</t>
  </si>
  <si>
    <t xml:space="preserve">        Unemployment insurance</t>
  </si>
  <si>
    <t xml:space="preserve">        Net interest</t>
  </si>
  <si>
    <t>August 2002 Baseline</t>
  </si>
  <si>
    <t xml:space="preserve">        Defense</t>
  </si>
  <si>
    <t xml:space="preserve">        Nondefensea</t>
  </si>
  <si>
    <t xml:space="preserve">        Terrorism insurance</t>
  </si>
  <si>
    <t xml:space="preserve">        Other </t>
  </si>
  <si>
    <t xml:space="preserve">     Discretionary</t>
  </si>
  <si>
    <t>Social Security</t>
  </si>
  <si>
    <t>Veterans’ benefits</t>
  </si>
  <si>
    <t>Medicare</t>
  </si>
  <si>
    <t>Commodity Credit Corp</t>
  </si>
  <si>
    <t>Unemployment insurance</t>
  </si>
  <si>
    <t>Electromagnetic spectrum trans</t>
  </si>
  <si>
    <t>Net interest</t>
  </si>
  <si>
    <t>Debt service</t>
  </si>
  <si>
    <t>Other</t>
  </si>
  <si>
    <t>January 2003 Baseline</t>
  </si>
  <si>
    <t>March 2003 Baseline</t>
  </si>
  <si>
    <t xml:space="preserve">        Nondefense</t>
  </si>
  <si>
    <t xml:space="preserve">        JGTRRA</t>
  </si>
  <si>
    <t xml:space="preserve">        Earned income/child tax cr.</t>
  </si>
  <si>
    <t xml:space="preserve">        Net interest(rate effect)</t>
  </si>
  <si>
    <t xml:space="preserve">       Social Security</t>
  </si>
  <si>
    <t xml:space="preserve">       Unemployment insurance</t>
  </si>
  <si>
    <t xml:space="preserve">       Net interest</t>
  </si>
  <si>
    <t xml:space="preserve">       Debt service</t>
  </si>
  <si>
    <t xml:space="preserve">       Other</t>
  </si>
  <si>
    <t>August 2003 Baseline</t>
  </si>
  <si>
    <t xml:space="preserve">       Medicare&amp;Medicaid</t>
  </si>
  <si>
    <t xml:space="preserve">       Military retirement</t>
  </si>
  <si>
    <t xml:space="preserve">       Tanker acquisition</t>
  </si>
  <si>
    <t xml:space="preserve">       Other COLA programs</t>
  </si>
  <si>
    <t xml:space="preserve">       Medicare</t>
  </si>
  <si>
    <t xml:space="preserve">       Rate effect</t>
  </si>
  <si>
    <t xml:space="preserve">       Medicaid</t>
  </si>
  <si>
    <t xml:space="preserve">       Farm programs (CCC)</t>
  </si>
  <si>
    <t xml:space="preserve">       Food Stamps</t>
  </si>
  <si>
    <t xml:space="preserve">       Spectrum receipts</t>
  </si>
  <si>
    <t xml:space="preserve">       Credit reestimates</t>
  </si>
  <si>
    <t>January 2004 Baseline</t>
  </si>
  <si>
    <t>March 2004 Baseline</t>
  </si>
  <si>
    <t>Revenues</t>
  </si>
  <si>
    <t>Outlays</t>
  </si>
  <si>
    <t xml:space="preserve">      Defense</t>
  </si>
  <si>
    <t xml:space="preserve">      Nondefense</t>
  </si>
  <si>
    <t xml:space="preserve">      Net Interest (Debt Service)</t>
  </si>
  <si>
    <t xml:space="preserve">      Rate Effect/inflation</t>
  </si>
  <si>
    <t xml:space="preserve">      Farm programs (CCC)</t>
  </si>
  <si>
    <t xml:space="preserve">      Sept. 11 victim compensation</t>
  </si>
  <si>
    <t xml:space="preserve">    Net interest</t>
  </si>
  <si>
    <t>September 2004 Baseline</t>
  </si>
  <si>
    <t xml:space="preserve"> Legislative</t>
  </si>
  <si>
    <t xml:space="preserve">  Discretionary</t>
  </si>
  <si>
    <t xml:space="preserve">   Defense</t>
  </si>
  <si>
    <t xml:space="preserve">   Nondefense</t>
  </si>
  <si>
    <t>Net interest (Debt service)</t>
  </si>
  <si>
    <t xml:space="preserve"> Discretionary</t>
  </si>
  <si>
    <t xml:space="preserve"> Mandatory</t>
  </si>
  <si>
    <t xml:space="preserve"> Debt service</t>
  </si>
  <si>
    <t xml:space="preserve"> Rate effect/inflation</t>
  </si>
  <si>
    <t xml:space="preserve">  Medicaid</t>
  </si>
  <si>
    <t xml:space="preserve">  Food Stamps</t>
  </si>
  <si>
    <t xml:space="preserve">  Unemployment Insurance</t>
  </si>
  <si>
    <t xml:space="preserve">  Farm programs (CCC)</t>
  </si>
  <si>
    <t xml:space="preserve">  Credit reestimates</t>
  </si>
  <si>
    <t xml:space="preserve"> Net interest</t>
  </si>
  <si>
    <t xml:space="preserve">  Debt service</t>
  </si>
  <si>
    <t>January 2005 Baseline</t>
  </si>
  <si>
    <t xml:space="preserve">      Veterans' compensation</t>
  </si>
  <si>
    <t>March 2005 Baseline</t>
  </si>
  <si>
    <t xml:space="preserve">    Net interest (Debt Service)</t>
  </si>
  <si>
    <t xml:space="preserve">      Net interest</t>
  </si>
  <si>
    <t xml:space="preserve">      Rate effect/inflation</t>
  </si>
  <si>
    <t xml:space="preserve">      Medicarea</t>
  </si>
  <si>
    <t xml:space="preserve">      Earned income and child tax credit</t>
  </si>
  <si>
    <t>August 2005 Baseline</t>
  </si>
  <si>
    <t xml:space="preserve">  Mandatory</t>
  </si>
  <si>
    <t xml:space="preserve">    Flood Insurance</t>
  </si>
  <si>
    <t xml:space="preserve">    Other Mandatory</t>
  </si>
  <si>
    <t xml:space="preserve">    Social Security</t>
  </si>
  <si>
    <t xml:space="preserve">    Oil and Gas Receipts</t>
  </si>
  <si>
    <t xml:space="preserve">    Food Stamps</t>
  </si>
  <si>
    <t xml:space="preserve">    Credit reestimates</t>
  </si>
  <si>
    <t>January 2006 Baseline</t>
  </si>
  <si>
    <t>March 2006 Baseline</t>
  </si>
  <si>
    <t xml:space="preserve">      Pension Protection Act</t>
  </si>
  <si>
    <t>August 2006 Baseline</t>
  </si>
  <si>
    <t>August 2006 Exact</t>
  </si>
  <si>
    <t xml:space="preserve">      Farm Programs (CCC)</t>
  </si>
  <si>
    <t>January 2007 Baseline</t>
  </si>
  <si>
    <t xml:space="preserve">      Veterans' Compensation</t>
  </si>
  <si>
    <t>March 2007 Baseline</t>
  </si>
  <si>
    <t xml:space="preserve">      Unemployment Comp.</t>
  </si>
  <si>
    <t>August 2007 Baseline</t>
  </si>
  <si>
    <t>August 2007 Exact</t>
  </si>
  <si>
    <t xml:space="preserve">      Terrorism Risk Insurance</t>
  </si>
  <si>
    <t xml:space="preserve">      Education programs</t>
  </si>
  <si>
    <t xml:space="preserve">    Net interest (Debt service)</t>
  </si>
  <si>
    <t xml:space="preserve"> Economic</t>
  </si>
  <si>
    <t xml:space="preserve">      Unemployment comp.</t>
  </si>
  <si>
    <t>January 2008 baseline</t>
  </si>
  <si>
    <t>January 2008 (exact)</t>
  </si>
  <si>
    <t xml:space="preserve">      Refundable tax credits</t>
  </si>
  <si>
    <t xml:space="preserve">    Discretionary outlays</t>
  </si>
  <si>
    <t xml:space="preserve">      Veterans' benefits and services</t>
  </si>
  <si>
    <t xml:space="preserve">      Spectrum auction &amp; OCS receipts</t>
  </si>
  <si>
    <t>March 2008 Baseline</t>
  </si>
  <si>
    <t xml:space="preserve">      Veterans Benefits and Services</t>
  </si>
  <si>
    <t xml:space="preserve">      Unemployment Benefits</t>
  </si>
  <si>
    <t xml:space="preserve">      Housing Bill</t>
  </si>
  <si>
    <t xml:space="preserve">      Net interest (Debt service)</t>
  </si>
  <si>
    <t xml:space="preserve">      Oil and Gas Receipts</t>
  </si>
  <si>
    <t xml:space="preserve">      Other COLA Programs</t>
  </si>
  <si>
    <t xml:space="preserve">      Earned Income Credit</t>
  </si>
  <si>
    <t xml:space="preserve">      Deposit Insurance</t>
  </si>
  <si>
    <t xml:space="preserve">      Agriculture Programs</t>
  </si>
  <si>
    <t xml:space="preserve">    Net interes</t>
  </si>
  <si>
    <t>August 2008 Baseline</t>
  </si>
  <si>
    <t>Changes to Revenue Projections</t>
  </si>
  <si>
    <t>Changes to Outlay Projections</t>
  </si>
  <si>
    <t xml:space="preserve">    Mandatory outlays</t>
  </si>
  <si>
    <t xml:space="preserve">      TARP</t>
  </si>
  <si>
    <t xml:space="preserve">      Unemployment compensation</t>
  </si>
  <si>
    <t xml:space="preserve">    Net interest outlays (Debt service)</t>
  </si>
  <si>
    <t xml:space="preserve">      Other COLA programs</t>
  </si>
  <si>
    <t xml:space="preserve">      SNAP</t>
  </si>
  <si>
    <t xml:space="preserve">      Earned income credit</t>
  </si>
  <si>
    <r>
      <t xml:space="preserve">      Oil and gas receipts</t>
    </r>
    <r>
      <rPr>
        <vertAlign val="superscript"/>
        <sz val="10"/>
        <color theme="1"/>
        <rFont val="Bell Centennial Address"/>
      </rPr>
      <t>a</t>
    </r>
  </si>
  <si>
    <t xml:space="preserve">      Net interest outlays</t>
  </si>
  <si>
    <t xml:space="preserve">        Rate effect/inflation</t>
  </si>
  <si>
    <t xml:space="preserve">      Mandatory outlays</t>
  </si>
  <si>
    <t xml:space="preserve">      Fannie/Freddie</t>
  </si>
  <si>
    <t xml:space="preserve">      Deposit insurance</t>
  </si>
  <si>
    <t xml:space="preserve">      Spectrum auction</t>
  </si>
  <si>
    <t>Total Deficit</t>
  </si>
  <si>
    <r>
      <t xml:space="preserve">as Projected in </t>
    </r>
    <r>
      <rPr>
        <sz val="10"/>
        <color theme="1"/>
        <rFont val="Bell Centennial Address"/>
      </rPr>
      <t>January 2009</t>
    </r>
  </si>
  <si>
    <t>January 2009 exact</t>
  </si>
  <si>
    <t xml:space="preserve">      Stimulus </t>
  </si>
  <si>
    <t xml:space="preserve">      CHIP</t>
  </si>
  <si>
    <t xml:space="preserve">      Unemployment</t>
  </si>
  <si>
    <r>
      <t xml:space="preserve">as Projected in </t>
    </r>
    <r>
      <rPr>
        <sz val="10"/>
        <color theme="1"/>
        <rFont val="Bell Centennial Address"/>
      </rPr>
      <t>March 2009</t>
    </r>
  </si>
  <si>
    <t>March 2009 exact</t>
  </si>
  <si>
    <t xml:space="preserve">      Unemployment Compensation</t>
  </si>
  <si>
    <t xml:space="preserve">    Net interest outlays</t>
  </si>
  <si>
    <t xml:space="preserve">      First Time Home Buyers Credit</t>
  </si>
  <si>
    <t>as Projected in August 2009</t>
  </si>
  <si>
    <t>August 2009 exact</t>
  </si>
  <si>
    <t>Legislative chnages</t>
  </si>
  <si>
    <t>Mandatory outlays</t>
  </si>
  <si>
    <t>Unemploymentcompensation</t>
  </si>
  <si>
    <t>Discretionary outlays</t>
  </si>
  <si>
    <t>Defense</t>
  </si>
  <si>
    <t>Nondefense</t>
  </si>
  <si>
    <t>Netinterestoutlays(Debtservice)</t>
  </si>
  <si>
    <t>Economic changes</t>
  </si>
  <si>
    <t>Medicaid</t>
  </si>
  <si>
    <t>SocialSecurity</t>
  </si>
  <si>
    <t>Studentloans</t>
  </si>
  <si>
    <t>Discretionaryoutlays</t>
  </si>
  <si>
    <t>Netinterestoutlays</t>
  </si>
  <si>
    <t>Debtservice</t>
  </si>
  <si>
    <t>Rateeffectandinflation</t>
  </si>
  <si>
    <t>Technical outlays</t>
  </si>
  <si>
    <t>TARP</t>
  </si>
  <si>
    <t>VeteransBenefitsandservices</t>
  </si>
  <si>
    <t>SNAP</t>
  </si>
  <si>
    <t>BuildAmericaBonds</t>
  </si>
  <si>
    <t>FannieMaeandFreddieMac</t>
  </si>
  <si>
    <t>Depositinsurance</t>
  </si>
  <si>
    <t>Net interest outlays</t>
  </si>
  <si>
    <t>Total Deficit as Projected in January 2010</t>
  </si>
  <si>
    <t>Legislative changes</t>
  </si>
  <si>
    <t>Technical changes</t>
  </si>
  <si>
    <t>Student Loans</t>
  </si>
  <si>
    <t>Veterans Benefits and Services</t>
  </si>
  <si>
    <t>Unemployment</t>
  </si>
  <si>
    <t>Total Deficit as Projected in</t>
  </si>
  <si>
    <t>March 2010</t>
  </si>
  <si>
    <t>LegislativeChanges</t>
  </si>
  <si>
    <t>ChangestoRevenueProjections</t>
  </si>
  <si>
    <t>PPACAandtheReconciliationAct</t>
  </si>
  <si>
    <t>ChangestoOutlayProjections</t>
  </si>
  <si>
    <t>Mandatoryoutlays</t>
  </si>
  <si>
    <t>PPACAandtheReconciliationAct(Healthprovisions)</t>
  </si>
  <si>
    <t>ReconciliationAct(Educationprovisions)</t>
  </si>
  <si>
    <t>Financialregulation</t>
  </si>
  <si>
    <t>EconomicChanges</t>
  </si>
  <si>
    <t>MedicareandMedicaid</t>
  </si>
  <si>
    <t>Effectofratesandinflation</t>
  </si>
  <si>
    <t>TechnicalChanges</t>
  </si>
  <si>
    <t>Otherhealthcareprograms</t>
  </si>
  <si>
    <t>TroubledAssetReliefProgram</t>
  </si>
  <si>
    <t>TotalDeficitasProjectedinAugust2010</t>
  </si>
  <si>
    <t>Individualincometaxes</t>
  </si>
  <si>
    <t>Corporateincometaxes</t>
  </si>
  <si>
    <t>Socialinsurancetaxes</t>
  </si>
  <si>
    <t>Earnedincomeandchildtaxcredits</t>
  </si>
  <si>
    <t>January 2011</t>
  </si>
  <si>
    <t>Changes to Revenue Projections (Technical)</t>
  </si>
  <si>
    <t xml:space="preserve">Medicaid </t>
  </si>
  <si>
    <t>Exchange subsidies</t>
  </si>
  <si>
    <t>March 2011</t>
  </si>
  <si>
    <t>Changes Related to the Joint Select Committee on Deficit Reduction</t>
  </si>
  <si>
    <t>Policychanges</t>
  </si>
  <si>
    <t>Mandatory Outlays</t>
  </si>
  <si>
    <t>Effectsofratesandinflation</t>
  </si>
  <si>
    <t>Healthcareprograms</t>
  </si>
  <si>
    <t>Total Deficit Projected in August 2011</t>
  </si>
  <si>
    <t>ChangesinRevenues</t>
  </si>
  <si>
    <t>Changes in Outlays</t>
  </si>
  <si>
    <t>Changes in Revenues</t>
  </si>
  <si>
    <t>SupplementalNutritionAssistanceProgram</t>
  </si>
  <si>
    <t>Interestrates</t>
  </si>
  <si>
    <t>NetEffectofIncorporatingtheAutomaticEnforcementProcedures</t>
  </si>
  <si>
    <t>Other Changes in Outlays</t>
  </si>
  <si>
    <t>CLASS</t>
  </si>
  <si>
    <t>Deficit in CBO's January 2012 Baseline</t>
  </si>
  <si>
    <t>Unemployment compensation</t>
  </si>
  <si>
    <t>Spectrum auctions</t>
  </si>
  <si>
    <t>Social security</t>
  </si>
  <si>
    <t>Net Interest</t>
  </si>
  <si>
    <t>Deficit in CBO's March 2012 Baseline</t>
  </si>
  <si>
    <t>Individual income taxes</t>
  </si>
  <si>
    <t>Corporate income taxes</t>
  </si>
  <si>
    <t>Social insurance taxes</t>
  </si>
  <si>
    <t>Student loans</t>
  </si>
  <si>
    <t>Interest rates</t>
  </si>
  <si>
    <t>Insurance subsidies and other health care</t>
  </si>
  <si>
    <t>Deficit in CBO's August 2012 Baseline</t>
  </si>
  <si>
    <t>Refundable tax credits</t>
  </si>
  <si>
    <t>Veterans' compensation and pensions</t>
  </si>
  <si>
    <t>Fannie Mae and Freddie Mac</t>
  </si>
  <si>
    <t>Deficit in CBO's February 2013 Baseline</t>
  </si>
  <si>
    <t>Net Medicare</t>
  </si>
  <si>
    <r>
      <t>Fannie Mae and Freddie Mac</t>
    </r>
    <r>
      <rPr>
        <vertAlign val="superscript"/>
        <sz val="10"/>
        <color theme="1"/>
        <rFont val="Bell Centennial Address"/>
      </rPr>
      <t>a</t>
    </r>
  </si>
  <si>
    <t>Deficit in CBO's May 2013 Baseline</t>
  </si>
  <si>
    <t>Transportation</t>
  </si>
  <si>
    <t xml:space="preserve">Defense </t>
  </si>
  <si>
    <t>Net interest outlays (Debt service)</t>
  </si>
  <si>
    <t xml:space="preserve">Medicare </t>
  </si>
  <si>
    <t>Effect of rates and inflation</t>
  </si>
  <si>
    <t>Earned income tax credit</t>
  </si>
  <si>
    <t>Veterans' benefits and services</t>
  </si>
  <si>
    <t xml:space="preserve">Social Security </t>
  </si>
  <si>
    <t>Civil Service Retirement</t>
  </si>
  <si>
    <t xml:space="preserve">Other </t>
  </si>
  <si>
    <t>Deficit in CBO's February 2014 Baseline</t>
  </si>
  <si>
    <t>Health insurance subsidies and related spending</t>
  </si>
  <si>
    <t>Deficit in CBO's April 2014 Baseline</t>
  </si>
  <si>
    <t>Individual Income Taxes</t>
  </si>
  <si>
    <t>Corporate Income Taxes</t>
  </si>
  <si>
    <t>Payroll taxes</t>
  </si>
  <si>
    <t>Deficit in August 2014</t>
  </si>
  <si>
    <t>Non-interest</t>
  </si>
  <si>
    <t>Interest (imputed)</t>
  </si>
  <si>
    <t>Deficit in CBO's January 2015</t>
  </si>
  <si>
    <t>Othera</t>
  </si>
  <si>
    <t>Deficit in CBO's March 2015</t>
  </si>
  <si>
    <t>CHIP</t>
  </si>
  <si>
    <t>Earned income and child tax credits</t>
  </si>
  <si>
    <t>Deficit in CBO's August 2015</t>
  </si>
  <si>
    <t>Military retirement</t>
  </si>
  <si>
    <t xml:space="preserve">Strategic Petroleum Reserve </t>
  </si>
  <si>
    <t>Pension Benefit Guaranty Corporation</t>
  </si>
  <si>
    <t>Changes to Outlays</t>
  </si>
  <si>
    <t>Outer Continental Shelf</t>
  </si>
  <si>
    <t>Effects of rates and inflation</t>
  </si>
  <si>
    <t>Deficit in CBO's January 2016</t>
  </si>
  <si>
    <t>Deficit in CBO's March 2016</t>
  </si>
  <si>
    <t>Federal Reserve remittances</t>
  </si>
  <si>
    <t>Higher education</t>
  </si>
  <si>
    <t>Deficit in CBO's August 2016</t>
  </si>
  <si>
    <t>Supplemental Nutrition Assistance Program</t>
  </si>
  <si>
    <t>Deposit insurance</t>
  </si>
  <si>
    <t>Deficit in CBO's January 2017</t>
  </si>
  <si>
    <t>Deficit in CBO's June 2017</t>
  </si>
  <si>
    <t>Children's Health Insurance Program</t>
  </si>
  <si>
    <t>Deficit in CBO's April 2018</t>
  </si>
  <si>
    <t>Changes in Revenuesa</t>
  </si>
  <si>
    <t>Changes in Outlaysb</t>
  </si>
  <si>
    <t>Deficit in CBO's Adjusted April (May) 2018</t>
  </si>
  <si>
    <t>Customs duties</t>
  </si>
  <si>
    <t>Deficit in CBO's January 2019</t>
  </si>
  <si>
    <t>Deficit in CBO's May 2019 Baseline</t>
  </si>
  <si>
    <t>Effect of interest rates and inflation</t>
  </si>
  <si>
    <t>Deficit in CBO's August 2019 Baseline</t>
  </si>
  <si>
    <t>Premium tax credits and related spending</t>
  </si>
  <si>
    <t>PBGC</t>
  </si>
  <si>
    <t>Deficit in CBO's January 2020 Baseline</t>
  </si>
  <si>
    <t>econ</t>
  </si>
  <si>
    <t>tech</t>
  </si>
  <si>
    <t>leg</t>
  </si>
  <si>
    <t xml:space="preserve">leg </t>
  </si>
  <si>
    <t>other</t>
  </si>
  <si>
    <t>baseline</t>
  </si>
  <si>
    <t>CHANGE_TYPE</t>
  </si>
  <si>
    <t>BUDGET_LINE</t>
  </si>
  <si>
    <t>rev</t>
  </si>
  <si>
    <t>out</t>
  </si>
  <si>
    <t>int</t>
  </si>
  <si>
    <t xml:space="preserve">baseline </t>
  </si>
  <si>
    <t>add</t>
  </si>
  <si>
    <t>REPORT_MONTH</t>
  </si>
  <si>
    <t>REPORT_YEAR</t>
  </si>
  <si>
    <t>DESCRIPTION</t>
  </si>
  <si>
    <t>def</t>
  </si>
  <si>
    <t>discrep</t>
  </si>
  <si>
    <t xml:space="preserve">tech </t>
  </si>
  <si>
    <t>assump</t>
  </si>
  <si>
    <t>adj</t>
  </si>
  <si>
    <t>total</t>
  </si>
  <si>
    <t xml:space="preserve">int </t>
  </si>
  <si>
    <t>Deficit in CBO's March 2020 Baseline</t>
  </si>
  <si>
    <t>Amounts in cost estimatesa</t>
  </si>
  <si>
    <t>Updates in baseline</t>
  </si>
  <si>
    <t>Amounts in cost estimates</t>
  </si>
  <si>
    <t>Effects of costs as originally estimated</t>
  </si>
  <si>
    <t>Effects of updates in baseline</t>
  </si>
  <si>
    <t>Veterans' benefits and other services</t>
  </si>
  <si>
    <t>Supplemental Security Income</t>
  </si>
  <si>
    <t>Deficit in CBO's September 2020 Baseline</t>
  </si>
  <si>
    <t>Paycheck Protection Program</t>
  </si>
  <si>
    <t>Recovery Rebates</t>
  </si>
  <si>
    <t>Emergency rental assistance</t>
  </si>
  <si>
    <t>Disaster loans</t>
  </si>
  <si>
    <t>Air carrier worker support</t>
  </si>
  <si>
    <t>Federal Reserve receipts</t>
  </si>
  <si>
    <t>Change in Outlays</t>
  </si>
  <si>
    <t>Spectrum auction receipts</t>
  </si>
  <si>
    <t>Deficit in CBO's February 2021 Baseline</t>
  </si>
  <si>
    <t>Amounts in cost estimate</t>
  </si>
  <si>
    <t xml:space="preserve">Effects of originally estimated amounts </t>
  </si>
  <si>
    <t>on debt-service costs</t>
  </si>
  <si>
    <t>Effects of interest rates and inflation</t>
  </si>
  <si>
    <t>SSI Benefits</t>
  </si>
  <si>
    <t>Other revisions to credit programs</t>
  </si>
  <si>
    <t>Deficit in CBO's July 2021 Baseline</t>
  </si>
  <si>
    <t>Excise Taxes</t>
  </si>
  <si>
    <t>Civilian and military retirement annuities</t>
  </si>
  <si>
    <t>Child nutrition</t>
  </si>
  <si>
    <t xml:space="preserve">Net interest </t>
  </si>
  <si>
    <t>Coronavirus Relief Fund</t>
  </si>
  <si>
    <t>Revisions to the costs of credit programs</t>
  </si>
  <si>
    <t>Deficit in CBO's May 2022 Baseline</t>
  </si>
  <si>
    <t>Veterans' benefits</t>
  </si>
  <si>
    <t>2022 reconciliation act</t>
  </si>
  <si>
    <t>Internal Revenue Service funding</t>
  </si>
  <si>
    <t>Provisions related to natural resources and the environment</t>
  </si>
  <si>
    <t>Climate tax credits</t>
  </si>
  <si>
    <t>Energy Innovation Programs</t>
  </si>
  <si>
    <t>Premium tax credits</t>
  </si>
  <si>
    <t>CHIPS for America Fund</t>
  </si>
  <si>
    <t>Medicare (Excluding 2022 reconciliation act)</t>
  </si>
  <si>
    <t>Medicaid  (Excluding 2022 reconciliation act)</t>
  </si>
  <si>
    <t>SNAP and child nutrition</t>
  </si>
  <si>
    <t>Federal Reserve Remittances</t>
  </si>
  <si>
    <t>Federal employees' retirement</t>
  </si>
  <si>
    <t>Crop Insurance</t>
  </si>
  <si>
    <t>U.S. Coronavirus Refundable Credits</t>
  </si>
  <si>
    <t>Deficit in CBO's February 2023 Baseline</t>
  </si>
  <si>
    <t xml:space="preserve">Mandatory </t>
  </si>
  <si>
    <t>Deposit Insurance</t>
  </si>
  <si>
    <t>Other revisions to the costs of credit programs</t>
  </si>
  <si>
    <t xml:space="preserve">Discretionary </t>
  </si>
  <si>
    <t>Deficit in CBO's May 2023 Baseline</t>
  </si>
  <si>
    <t>def_pre</t>
  </si>
  <si>
    <t>def_offbgt</t>
  </si>
  <si>
    <t>def_rev</t>
  </si>
  <si>
    <t>def_exact</t>
  </si>
  <si>
    <t>sub_total_out</t>
  </si>
  <si>
    <t>Changes in revenues</t>
  </si>
  <si>
    <t>Changes in outlays</t>
  </si>
  <si>
    <t>Clean vehicle and energy-related tax credits</t>
  </si>
  <si>
    <t>Coronavirus refundable tax credits</t>
  </si>
  <si>
    <t>Deficit in CBO's February 2024 baseline</t>
  </si>
  <si>
    <t xml:space="preserve">Base </t>
  </si>
  <si>
    <t>Nonbase</t>
  </si>
  <si>
    <t xml:space="preserve">Nondefense </t>
  </si>
  <si>
    <t>Premium tax credit and related spending</t>
  </si>
  <si>
    <t>Revisions to other credit programs</t>
  </si>
  <si>
    <t>Deficit in CBO's June 2024 baseline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</si>
</sst>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24">
    <font>
      <sz val="10"/>
      <name val="Courier"/>
    </font>
    <font>
      <sz val="10"/>
      <color theme="1"/>
      <name val="Courier"/>
      <family val="3"/>
    </font>
    <font>
      <b/>
      <sz val="10"/>
      <color theme="1"/>
      <name val="Courier"/>
      <family val="3"/>
    </font>
    <font>
      <sz val="12"/>
      <color theme="1"/>
      <name val="Arial"/>
      <family val="2"/>
    </font>
    <font>
      <sz val="12"/>
      <color theme="1"/>
      <name val="Courier"/>
      <family val="3"/>
    </font>
    <font>
      <u/>
      <sz val="12"/>
      <color theme="1"/>
      <name val="Arial"/>
      <family val="2"/>
    </font>
    <font>
      <sz val="10"/>
      <name val="Arial"/>
      <family val="2"/>
    </font>
    <font>
      <sz val="7.5"/>
      <color theme="1"/>
      <name val="Courier"/>
      <family val="3"/>
    </font>
    <font>
      <u/>
      <sz val="10"/>
      <color theme="1"/>
      <name val="Courier"/>
      <family val="3"/>
    </font>
    <font>
      <sz val="10"/>
      <color theme="1"/>
      <name val="Arial Narrow"/>
      <family val="2"/>
    </font>
    <font>
      <sz val="10"/>
      <color theme="1"/>
      <name val="Arial"/>
      <family val="2"/>
    </font>
    <font>
      <sz val="10"/>
      <color theme="1"/>
      <name val="Bell Centennial Address"/>
      <family val="2"/>
    </font>
    <font>
      <sz val="10"/>
      <color theme="1"/>
      <name val="Bell Centennial Address"/>
    </font>
    <font>
      <sz val="12"/>
      <name val="Arial"/>
      <family val="2"/>
    </font>
    <font>
      <b/>
      <sz val="10"/>
      <color theme="1"/>
      <name val="Bell Centennial Address"/>
      <family val="2"/>
    </font>
    <font>
      <vertAlign val="superscript"/>
      <sz val="10"/>
      <color theme="1"/>
      <name val="Bell Centennial Address"/>
    </font>
    <font>
      <sz val="9"/>
      <color theme="1"/>
      <name val="Bell Centennial NameAndNumber"/>
      <family val="2"/>
    </font>
    <font>
      <sz val="9"/>
      <color theme="1"/>
      <name val="Bell Centennial Address"/>
      <family val="2"/>
    </font>
    <font>
      <sz val="10"/>
      <color theme="1"/>
      <name val="Bell Centennial NameAndNumber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6" fillId="0" borderId="0"/>
    <xf numFmtId="0" fontId="13" fillId="0" borderId="0"/>
    <xf numFmtId="0" fontId="13" fillId="0" borderId="0"/>
    <xf numFmtId="0" fontId="13" fillId="0" borderId="0"/>
    <xf numFmtId="0" fontId="6" fillId="0" borderId="0"/>
    <xf numFmtId="0" fontId="6" fillId="0" borderId="0"/>
    <xf numFmtId="0" fontId="13" fillId="0" borderId="0"/>
  </cellStyleXfs>
  <cellXfs count="9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quotePrefix="1" applyFont="1" applyAlignment="1">
      <alignment horizontal="left"/>
    </xf>
    <xf numFmtId="0" fontId="1" fillId="0" borderId="0" xfId="0" applyFont="1" applyAlignment="1">
      <alignment horizontal="right"/>
    </xf>
    <xf numFmtId="17" fontId="1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right"/>
    </xf>
    <xf numFmtId="1" fontId="1" fillId="0" borderId="0" xfId="0" applyNumberFormat="1" applyFont="1"/>
    <xf numFmtId="0" fontId="4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5" fillId="0" borderId="0" xfId="0" applyFont="1" applyAlignment="1">
      <alignment horizontal="right" wrapText="1"/>
    </xf>
    <xf numFmtId="0" fontId="1" fillId="0" borderId="0" xfId="1" applyFont="1" applyAlignment="1">
      <alignment horizontal="right" wrapText="1"/>
    </xf>
    <xf numFmtId="0" fontId="1" fillId="0" borderId="0" xfId="0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8" fillId="0" borderId="0" xfId="0" applyFont="1" applyAlignment="1">
      <alignment horizontal="right" wrapText="1"/>
    </xf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17" fontId="9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right" wrapText="1"/>
    </xf>
    <xf numFmtId="0" fontId="10" fillId="0" borderId="0" xfId="2" applyFont="1"/>
    <xf numFmtId="0" fontId="9" fillId="0" borderId="0" xfId="2" applyFont="1"/>
    <xf numFmtId="0" fontId="9" fillId="0" borderId="0" xfId="0" applyFont="1" applyAlignment="1">
      <alignment wrapText="1"/>
    </xf>
    <xf numFmtId="0" fontId="9" fillId="0" borderId="0" xfId="0" applyFont="1" applyAlignment="1">
      <alignment horizontal="right" wrapText="1"/>
    </xf>
    <xf numFmtId="164" fontId="9" fillId="0" borderId="0" xfId="0" applyNumberFormat="1" applyFont="1" applyAlignment="1">
      <alignment vertical="center"/>
    </xf>
    <xf numFmtId="165" fontId="11" fillId="0" borderId="0" xfId="0" applyNumberFormat="1" applyFont="1"/>
    <xf numFmtId="164" fontId="11" fillId="0" borderId="0" xfId="0" applyNumberFormat="1" applyFont="1"/>
    <xf numFmtId="164" fontId="12" fillId="0" borderId="0" xfId="0" applyNumberFormat="1" applyFont="1"/>
    <xf numFmtId="3" fontId="11" fillId="0" borderId="0" xfId="0" applyNumberFormat="1" applyFont="1"/>
    <xf numFmtId="165" fontId="12" fillId="0" borderId="0" xfId="0" applyNumberFormat="1" applyFont="1"/>
    <xf numFmtId="1" fontId="9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right"/>
    </xf>
    <xf numFmtId="3" fontId="1" fillId="0" borderId="0" xfId="0" applyNumberFormat="1" applyFont="1"/>
    <xf numFmtId="164" fontId="11" fillId="0" borderId="0" xfId="3" applyNumberFormat="1" applyFont="1"/>
    <xf numFmtId="3" fontId="11" fillId="0" borderId="0" xfId="3" applyNumberFormat="1" applyFont="1"/>
    <xf numFmtId="164" fontId="12" fillId="0" borderId="0" xfId="3" applyNumberFormat="1" applyFont="1"/>
    <xf numFmtId="0" fontId="11" fillId="0" borderId="0" xfId="3" applyFont="1"/>
    <xf numFmtId="164" fontId="1" fillId="0" borderId="0" xfId="0" applyNumberFormat="1" applyFont="1"/>
    <xf numFmtId="0" fontId="11" fillId="0" borderId="0" xfId="4" applyFont="1"/>
    <xf numFmtId="164" fontId="12" fillId="0" borderId="0" xfId="4" applyNumberFormat="1" applyFont="1"/>
    <xf numFmtId="3" fontId="14" fillId="0" borderId="0" xfId="4" applyNumberFormat="1" applyFont="1"/>
    <xf numFmtId="165" fontId="11" fillId="0" borderId="0" xfId="4" applyNumberFormat="1" applyFont="1"/>
    <xf numFmtId="3" fontId="11" fillId="0" borderId="0" xfId="4" applyNumberFormat="1" applyFont="1"/>
    <xf numFmtId="0" fontId="11" fillId="0" borderId="0" xfId="0" applyFont="1"/>
    <xf numFmtId="165" fontId="1" fillId="0" borderId="0" xfId="0" applyNumberFormat="1" applyFont="1"/>
    <xf numFmtId="3" fontId="16" fillId="0" borderId="0" xfId="0" applyNumberFormat="1" applyFont="1"/>
    <xf numFmtId="0" fontId="17" fillId="0" borderId="0" xfId="0" applyFont="1"/>
    <xf numFmtId="0" fontId="16" fillId="0" borderId="0" xfId="0" applyFont="1"/>
    <xf numFmtId="3" fontId="11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center"/>
    </xf>
    <xf numFmtId="3" fontId="17" fillId="0" borderId="0" xfId="0" applyNumberFormat="1" applyFont="1"/>
    <xf numFmtId="3" fontId="11" fillId="0" borderId="0" xfId="0" applyNumberFormat="1" applyFont="1" applyAlignment="1">
      <alignment horizontal="left"/>
    </xf>
    <xf numFmtId="3" fontId="14" fillId="0" borderId="0" xfId="0" applyNumberFormat="1" applyFont="1"/>
    <xf numFmtId="3" fontId="18" fillId="0" borderId="0" xfId="0" applyNumberFormat="1" applyFont="1"/>
    <xf numFmtId="49" fontId="16" fillId="0" borderId="0" xfId="0" applyNumberFormat="1" applyFont="1"/>
    <xf numFmtId="3" fontId="19" fillId="0" borderId="0" xfId="5" applyNumberFormat="1" applyFont="1"/>
    <xf numFmtId="0" fontId="19" fillId="0" borderId="0" xfId="5" applyFont="1"/>
    <xf numFmtId="49" fontId="19" fillId="0" borderId="0" xfId="5" applyNumberFormat="1" applyFont="1"/>
    <xf numFmtId="3" fontId="19" fillId="0" borderId="0" xfId="5" applyNumberFormat="1" applyFont="1" applyAlignment="1">
      <alignment horizontal="center"/>
    </xf>
    <xf numFmtId="3" fontId="20" fillId="0" borderId="0" xfId="5" applyNumberFormat="1" applyFont="1"/>
    <xf numFmtId="3" fontId="19" fillId="0" borderId="0" xfId="5" applyNumberFormat="1" applyFont="1" applyAlignment="1">
      <alignment horizontal="right"/>
    </xf>
    <xf numFmtId="3" fontId="11" fillId="0" borderId="0" xfId="6" applyNumberFormat="1" applyFont="1"/>
    <xf numFmtId="0" fontId="11" fillId="0" borderId="0" xfId="6" applyFont="1"/>
    <xf numFmtId="3" fontId="11" fillId="0" borderId="0" xfId="6" applyNumberFormat="1" applyFont="1" applyAlignment="1">
      <alignment horizontal="right"/>
    </xf>
    <xf numFmtId="0" fontId="17" fillId="0" borderId="0" xfId="6" applyFont="1"/>
    <xf numFmtId="3" fontId="17" fillId="0" borderId="0" xfId="6" applyNumberFormat="1" applyFont="1"/>
    <xf numFmtId="0" fontId="21" fillId="0" borderId="0" xfId="6" applyFont="1"/>
    <xf numFmtId="3" fontId="21" fillId="0" borderId="0" xfId="6" applyNumberFormat="1" applyFont="1"/>
    <xf numFmtId="3" fontId="21" fillId="0" borderId="0" xfId="6" applyNumberFormat="1" applyFont="1" applyAlignment="1">
      <alignment horizontal="left"/>
    </xf>
    <xf numFmtId="3" fontId="21" fillId="0" borderId="0" xfId="6" applyNumberFormat="1" applyFont="1" applyAlignment="1">
      <alignment horizontal="right"/>
    </xf>
    <xf numFmtId="3" fontId="21" fillId="0" borderId="0" xfId="5" applyNumberFormat="1" applyFont="1"/>
    <xf numFmtId="0" fontId="22" fillId="0" borderId="0" xfId="5" applyFont="1" applyAlignment="1">
      <alignment horizontal="left"/>
    </xf>
    <xf numFmtId="0" fontId="21" fillId="0" borderId="0" xfId="5" applyFont="1"/>
    <xf numFmtId="0" fontId="22" fillId="0" borderId="0" xfId="5" applyFont="1" applyAlignment="1">
      <alignment horizontal="center"/>
    </xf>
    <xf numFmtId="3" fontId="21" fillId="0" borderId="0" xfId="5" applyNumberFormat="1" applyFont="1" applyAlignment="1">
      <alignment horizontal="right"/>
    </xf>
    <xf numFmtId="3" fontId="22" fillId="0" borderId="0" xfId="5" applyNumberFormat="1" applyFont="1" applyAlignment="1">
      <alignment horizontal="left"/>
    </xf>
    <xf numFmtId="3" fontId="22" fillId="0" borderId="0" xfId="5" applyNumberFormat="1" applyFont="1" applyAlignment="1">
      <alignment horizontal="center"/>
    </xf>
    <xf numFmtId="0" fontId="21" fillId="0" borderId="0" xfId="0" applyFont="1"/>
    <xf numFmtId="3" fontId="21" fillId="0" borderId="0" xfId="0" applyNumberFormat="1" applyFont="1"/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1" fillId="3" borderId="0" xfId="0" applyFont="1" applyFill="1"/>
    <xf numFmtId="0" fontId="1" fillId="3" borderId="0" xfId="0" applyFont="1" applyFill="1" applyAlignment="1">
      <alignment horizontal="center"/>
    </xf>
    <xf numFmtId="3" fontId="23" fillId="0" borderId="0" xfId="0" applyNumberFormat="1" applyFont="1"/>
    <xf numFmtId="0" fontId="23" fillId="0" borderId="0" xfId="0" applyFont="1"/>
    <xf numFmtId="0" fontId="1" fillId="4" borderId="0" xfId="0" applyFont="1" applyFill="1" applyAlignment="1">
      <alignment horizontal="center"/>
    </xf>
    <xf numFmtId="0" fontId="1" fillId="4" borderId="0" xfId="0" applyFont="1" applyFill="1"/>
    <xf numFmtId="0" fontId="11" fillId="4" borderId="0" xfId="6" applyFont="1" applyFill="1"/>
    <xf numFmtId="3" fontId="11" fillId="4" borderId="0" xfId="6" applyNumberFormat="1" applyFont="1" applyFill="1" applyAlignment="1">
      <alignment horizontal="right"/>
    </xf>
    <xf numFmtId="3" fontId="1" fillId="4" borderId="0" xfId="0" applyNumberFormat="1" applyFont="1" applyFill="1"/>
    <xf numFmtId="3" fontId="21" fillId="0" borderId="0" xfId="6" applyNumberFormat="1" applyFont="1"/>
    <xf numFmtId="0" fontId="21" fillId="0" borderId="0" xfId="6" applyFont="1"/>
    <xf numFmtId="0" fontId="1" fillId="0" borderId="0" xfId="0" applyFont="1" applyAlignment="1">
      <alignment wrapText="1"/>
    </xf>
  </cellXfs>
  <cellStyles count="9">
    <cellStyle name="Normal" xfId="0" builtinId="0"/>
    <cellStyle name="Normal 19" xfId="8" xr:uid="{F78D3A75-1738-224B-BFC8-97349BAA7EA7}"/>
    <cellStyle name="Normal 2" xfId="6" xr:uid="{BA63892B-FF2F-DA4D-AA88-6AEA612821E3}"/>
    <cellStyle name="Normal 2 2" xfId="7" xr:uid="{C46CC48C-2893-4C4E-B79C-B0760585C679}"/>
    <cellStyle name="Normal 2 3" xfId="5" xr:uid="{B63C4813-CE95-E742-869C-991ADA193956}"/>
    <cellStyle name="Normal_CBO Data" xfId="1" xr:uid="{A4597A39-D615-A64B-8462-69F6C30C313F}"/>
    <cellStyle name="Normal_CBO Data_1" xfId="2" xr:uid="{31576BD7-092D-944B-A20E-6FF6A00FCF00}"/>
    <cellStyle name="Normal_ChangesSinceJan08" xfId="4" xr:uid="{0CC5B8B5-5CF7-E247-9D17-BBB213EAC6D4}"/>
    <cellStyle name="Normal_P204_P211BASE TO BASE" xfId="3" xr:uid="{3EFB6FFC-4ADC-1243-BD22-ACD6DDD16D4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Actual</c:v>
          </c:tx>
          <c:spPr>
            <a:ln w="3175">
              <a:solidFill>
                <a:srgbClr val="000080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'CBO Data'!#REF!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'CBO Data'!#REF!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472-7F4C-8D85-53DA1F99BB3C}"/>
            </c:ext>
          </c:extLst>
        </c:ser>
        <c:ser>
          <c:idx val="1"/>
          <c:order val="1"/>
          <c:tx>
            <c:v>Linear</c:v>
          </c:tx>
          <c:spPr>
            <a:ln w="3175">
              <a:solidFill>
                <a:srgbClr val="FF00FF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'CBO Data'!#REF!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'CBO Data'!#REF!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472-7F4C-8D85-53DA1F99BB3C}"/>
            </c:ext>
          </c:extLst>
        </c:ser>
        <c:ser>
          <c:idx val="2"/>
          <c:order val="2"/>
          <c:tx>
            <c:v>Quadratic</c:v>
          </c:tx>
          <c:spPr>
            <a:ln w="3175">
              <a:solidFill>
                <a:srgbClr val="FFFF00"/>
              </a:solidFill>
              <a:prstDash val="solid"/>
            </a:ln>
          </c:spPr>
          <c:marker>
            <c:symbol val="triangle"/>
            <c:size val="3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'CBO Data'!#REF!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'CBO Data'!#REF!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472-7F4C-8D85-53DA1F99BB3C}"/>
            </c:ext>
          </c:extLst>
        </c:ser>
        <c:ser>
          <c:idx val="3"/>
          <c:order val="3"/>
          <c:tx>
            <c:v>Cubic</c:v>
          </c:tx>
          <c:spPr>
            <a:ln w="3175">
              <a:solidFill>
                <a:srgbClr val="00FFFF"/>
              </a:solidFill>
              <a:prstDash val="solid"/>
            </a:ln>
          </c:spPr>
          <c:marker>
            <c:symbol val="x"/>
            <c:size val="3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'CBO Data'!#REF!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'CBO Data'!#REF!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472-7F4C-8D85-53DA1F99BB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990656"/>
        <c:axId val="89991808"/>
      </c:scatterChart>
      <c:valAx>
        <c:axId val="89990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9991808"/>
        <c:crossesAt val="500"/>
        <c:crossBetween val="midCat"/>
      </c:valAx>
      <c:valAx>
        <c:axId val="89991808"/>
        <c:scaling>
          <c:orientation val="minMax"/>
          <c:max val="1800"/>
          <c:min val="5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9990656"/>
        <c:crosses val="autoZero"/>
        <c:crossBetween val="midCat"/>
        <c:majorUnit val="50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466" r="0.75000000000000466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Actual</c:v>
          </c:tx>
          <c:spPr>
            <a:ln w="3175">
              <a:solidFill>
                <a:srgbClr val="000080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Lit>
              <c:formatCode>General</c:formatCode>
              <c:ptCount val="1"/>
              <c:pt idx="0">
                <c:v>1</c:v>
              </c:pt>
            </c:numLit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D67F-BE48-8A6F-25383E6D5767}"/>
            </c:ext>
          </c:extLst>
        </c:ser>
        <c:ser>
          <c:idx val="1"/>
          <c:order val="1"/>
          <c:tx>
            <c:v>Linear</c:v>
          </c:tx>
          <c:spPr>
            <a:ln w="3175">
              <a:solidFill>
                <a:srgbClr val="FF00FF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Lit>
              <c:formatCode>General</c:formatCode>
              <c:ptCount val="1"/>
              <c:pt idx="0">
                <c:v>1</c:v>
              </c:pt>
            </c:numLit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D67F-BE48-8A6F-25383E6D5767}"/>
            </c:ext>
          </c:extLst>
        </c:ser>
        <c:ser>
          <c:idx val="2"/>
          <c:order val="2"/>
          <c:tx>
            <c:v>Quadratic</c:v>
          </c:tx>
          <c:spPr>
            <a:ln w="3175">
              <a:solidFill>
                <a:srgbClr val="FFFF00"/>
              </a:solidFill>
              <a:prstDash val="solid"/>
            </a:ln>
          </c:spPr>
          <c:marker>
            <c:symbol val="triangle"/>
            <c:size val="3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Lit>
              <c:formatCode>General</c:formatCode>
              <c:ptCount val="1"/>
              <c:pt idx="0">
                <c:v>1</c:v>
              </c:pt>
            </c:numLit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D67F-BE48-8A6F-25383E6D5767}"/>
            </c:ext>
          </c:extLst>
        </c:ser>
        <c:ser>
          <c:idx val="3"/>
          <c:order val="3"/>
          <c:tx>
            <c:v>Cubic</c:v>
          </c:tx>
          <c:spPr>
            <a:ln w="3175">
              <a:solidFill>
                <a:srgbClr val="00FFFF"/>
              </a:solidFill>
              <a:prstDash val="solid"/>
            </a:ln>
          </c:spPr>
          <c:marker>
            <c:symbol val="x"/>
            <c:size val="3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Lit>
              <c:formatCode>General</c:formatCode>
              <c:ptCount val="1"/>
              <c:pt idx="0">
                <c:v>1</c:v>
              </c:pt>
            </c:numLit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D67F-BE48-8A6F-25383E6D57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040192"/>
        <c:axId val="90041728"/>
      </c:scatterChart>
      <c:valAx>
        <c:axId val="90040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0041728"/>
        <c:crossesAt val="500"/>
        <c:crossBetween val="midCat"/>
      </c:valAx>
      <c:valAx>
        <c:axId val="90041728"/>
        <c:scaling>
          <c:orientation val="minMax"/>
          <c:max val="1800"/>
          <c:min val="5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0040192"/>
        <c:crosses val="autoZero"/>
        <c:crossBetween val="midCat"/>
        <c:majorUnit val="50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466" r="0.75000000000000466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327660</xdr:colOff>
      <xdr:row>1430</xdr:row>
      <xdr:rowOff>0</xdr:rowOff>
    </xdr:from>
    <xdr:to>
      <xdr:col>27</xdr:col>
      <xdr:colOff>388620</xdr:colOff>
      <xdr:row>1430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135C6D49-E54D-3A4B-A920-55579B014B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327660</xdr:colOff>
      <xdr:row>1207</xdr:row>
      <xdr:rowOff>0</xdr:rowOff>
    </xdr:from>
    <xdr:to>
      <xdr:col>27</xdr:col>
      <xdr:colOff>388620</xdr:colOff>
      <xdr:row>1207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D22311E1-F294-BC43-9EF8-B835CCF7F9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Projections/Amber/Historical%20Budget%20Data/January%202011/Historicaltables2011_with%20MAD%20dat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"/>
      <sheetName val="OMB Data"/>
      <sheetName val="MAD Data"/>
      <sheetName val="as % of GDP"/>
      <sheetName val="Details"/>
      <sheetName val="F-1"/>
      <sheetName val="F-2"/>
      <sheetName val="F-3"/>
      <sheetName val="F-4"/>
      <sheetName val="F-5"/>
      <sheetName val="F-6"/>
      <sheetName val="F-7"/>
      <sheetName val="F-8"/>
      <sheetName val="F-9"/>
      <sheetName val="F-10"/>
      <sheetName val="F-11"/>
      <sheetName val="F-12"/>
      <sheetName val="F-13"/>
    </sheetNames>
    <sheetDataSet>
      <sheetData sheetId="0">
        <row r="24">
          <cell r="B24">
            <v>1971</v>
          </cell>
        </row>
        <row r="25">
          <cell r="B25">
            <v>2010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Robinson, Sarah" id="{207C53AB-D786-5D4C-B6BA-273D95BE6C87}" userId="S::sarah.robinson@yale.edu::1141a2f3-f1f3-4e06-af29-8900bee7b517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8" dT="2023-09-28T02:56:12.29" personId="{207C53AB-D786-5D4C-B6BA-273D95BE6C87}" id="{E086E017-62AC-A24B-84D9-4936517ECC4B}">
    <text>Where does this 30 come from?</text>
  </threadedComment>
  <threadedComment ref="G8" dT="2023-09-28T03:07:21.59" personId="{207C53AB-D786-5D4C-B6BA-273D95BE6C87}" id="{B8C9F2F1-9D5B-6641-BC82-CA67AAA3BD39}" parentId="{E086E017-62AC-A24B-84D9-4936517ECC4B}">
    <text>Summary table 1 — why are the signs opposite here?</text>
  </threadedComment>
  <threadedComment ref="Q2940" dT="2023-09-28T03:55:08.43" personId="{207C53AB-D786-5D4C-B6BA-273D95BE6C87}" id="{4BF31573-38AD-F747-873C-4C9BA65717A8}">
    <text>Where is this coming from??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83CEF5-8169-684E-A51E-BCA54FFA4410}">
  <sheetPr transitionEvaluation="1">
    <pageSetUpPr fitToPage="1"/>
  </sheetPr>
  <dimension ref="A2:AI3581"/>
  <sheetViews>
    <sheetView showGridLines="0" tabSelected="1" topLeftCell="A3451" zoomScale="75" zoomScaleNormal="130" workbookViewId="0">
      <selection activeCell="O3530" sqref="N3473:O3530"/>
    </sheetView>
  </sheetViews>
  <sheetFormatPr baseColWidth="10" defaultColWidth="5.6640625" defaultRowHeight="14"/>
  <cols>
    <col min="1" max="1" width="13.5" style="83" bestFit="1" customWidth="1"/>
    <col min="2" max="2" width="12.5" style="83" bestFit="1" customWidth="1"/>
    <col min="3" max="4" width="12.5" style="84" bestFit="1" customWidth="1"/>
    <col min="5" max="5" width="5.6640625" style="1"/>
    <col min="6" max="6" width="35.83203125" style="1" customWidth="1"/>
    <col min="7" max="7" width="10" style="1" customWidth="1"/>
    <col min="8" max="8" width="9.83203125" style="1" customWidth="1"/>
    <col min="9" max="10" width="8.5" style="1" customWidth="1"/>
    <col min="11" max="11" width="9" style="1" customWidth="1"/>
    <col min="12" max="12" width="8.1640625" style="1" customWidth="1"/>
    <col min="13" max="13" width="8.5" style="1" customWidth="1"/>
    <col min="14" max="14" width="9" style="1" customWidth="1"/>
    <col min="15" max="15" width="8.5" style="1" customWidth="1"/>
    <col min="16" max="17" width="9" style="1" customWidth="1"/>
    <col min="18" max="18" width="7" style="1" customWidth="1"/>
    <col min="19" max="19" width="7.5" style="1" customWidth="1"/>
    <col min="20" max="20" width="7" style="1" customWidth="1"/>
    <col min="21" max="21" width="7.5" style="1" customWidth="1"/>
    <col min="22" max="22" width="7.6640625" style="1" customWidth="1"/>
    <col min="23" max="45" width="6.6640625" style="1" customWidth="1"/>
    <col min="46" max="16384" width="5.6640625" style="1"/>
  </cols>
  <sheetData>
    <row r="2" spans="1:34">
      <c r="J2" s="1" t="s">
        <v>0</v>
      </c>
    </row>
    <row r="4" spans="1:34">
      <c r="H4" s="1" t="s">
        <v>1</v>
      </c>
      <c r="I4" s="1" t="s">
        <v>1</v>
      </c>
      <c r="J4" s="1" t="s">
        <v>1</v>
      </c>
      <c r="K4" s="1" t="s">
        <v>1</v>
      </c>
      <c r="L4" s="1" t="s">
        <v>1</v>
      </c>
      <c r="M4" s="1" t="s">
        <v>1</v>
      </c>
      <c r="N4" s="1" t="s">
        <v>1</v>
      </c>
      <c r="O4" s="1" t="s">
        <v>1</v>
      </c>
      <c r="P4" s="1" t="s">
        <v>1</v>
      </c>
      <c r="Q4" s="1" t="s">
        <v>1</v>
      </c>
      <c r="R4" s="1" t="s">
        <v>1</v>
      </c>
      <c r="S4" s="1" t="s">
        <v>1</v>
      </c>
      <c r="T4" s="1" t="s">
        <v>1</v>
      </c>
      <c r="U4" s="1" t="s">
        <v>1</v>
      </c>
      <c r="V4" s="1" t="s">
        <v>1</v>
      </c>
      <c r="W4" s="1" t="s">
        <v>1</v>
      </c>
      <c r="X4" s="1" t="s">
        <v>1</v>
      </c>
      <c r="Y4" s="1" t="s">
        <v>1</v>
      </c>
      <c r="Z4" s="1" t="s">
        <v>1</v>
      </c>
      <c r="AA4" s="1" t="s">
        <v>1</v>
      </c>
      <c r="AB4" s="1" t="s">
        <v>1</v>
      </c>
      <c r="AC4" s="1" t="s">
        <v>1</v>
      </c>
      <c r="AD4" s="1" t="s">
        <v>1</v>
      </c>
      <c r="AE4" s="1" t="s">
        <v>1</v>
      </c>
      <c r="AF4" s="1" t="s">
        <v>1</v>
      </c>
      <c r="AG4" s="1" t="s">
        <v>1</v>
      </c>
      <c r="AH4" s="1" t="s">
        <v>1</v>
      </c>
    </row>
    <row r="5" spans="1:34">
      <c r="A5" s="83" t="s">
        <v>583</v>
      </c>
      <c r="B5" s="83" t="s">
        <v>584</v>
      </c>
      <c r="C5" s="84" t="s">
        <v>576</v>
      </c>
      <c r="D5" s="84" t="s">
        <v>577</v>
      </c>
      <c r="F5" s="1" t="s">
        <v>585</v>
      </c>
      <c r="G5" s="1" t="s">
        <v>2</v>
      </c>
      <c r="H5" s="1" t="s">
        <v>3</v>
      </c>
      <c r="I5" s="1" t="s">
        <v>4</v>
      </c>
      <c r="J5" s="1" t="s">
        <v>5</v>
      </c>
      <c r="K5" s="1" t="s">
        <v>6</v>
      </c>
      <c r="L5" s="1" t="s">
        <v>7</v>
      </c>
      <c r="M5" s="1" t="s">
        <v>8</v>
      </c>
      <c r="N5" s="1" t="s">
        <v>9</v>
      </c>
      <c r="O5" s="1" t="s">
        <v>10</v>
      </c>
      <c r="P5" s="1" t="s">
        <v>11</v>
      </c>
      <c r="Q5" s="1" t="s">
        <v>12</v>
      </c>
      <c r="R5" s="1" t="s">
        <v>13</v>
      </c>
      <c r="S5" s="1" t="s">
        <v>14</v>
      </c>
    </row>
    <row r="6" spans="1:34">
      <c r="F6" s="2" t="s">
        <v>15</v>
      </c>
    </row>
    <row r="7" spans="1:34">
      <c r="F7" s="2"/>
    </row>
    <row r="8" spans="1:34">
      <c r="A8" s="83">
        <v>7</v>
      </c>
      <c r="B8" s="83">
        <v>1981</v>
      </c>
      <c r="C8" s="84" t="s">
        <v>575</v>
      </c>
      <c r="D8" s="84" t="s">
        <v>586</v>
      </c>
      <c r="F8" s="1" t="s">
        <v>16</v>
      </c>
      <c r="G8" s="1">
        <v>30</v>
      </c>
      <c r="H8" s="1">
        <v>-23</v>
      </c>
      <c r="I8" s="1">
        <v>-76</v>
      </c>
      <c r="J8" s="1">
        <v>-138</v>
      </c>
      <c r="K8" s="1">
        <v>-209</v>
      </c>
    </row>
    <row r="10" spans="1:34">
      <c r="A10" s="83">
        <v>3</v>
      </c>
      <c r="B10" s="83">
        <v>1983</v>
      </c>
      <c r="C10" s="84" t="s">
        <v>570</v>
      </c>
      <c r="F10" s="1" t="s">
        <v>17</v>
      </c>
      <c r="G10" s="1">
        <f>-G11+G12</f>
        <v>71</v>
      </c>
      <c r="H10" s="1">
        <f>-H11+H12</f>
        <v>152</v>
      </c>
      <c r="I10" s="1">
        <f>-I11+I12</f>
        <v>173</v>
      </c>
      <c r="J10" s="1">
        <f>-J11+J12</f>
        <v>196</v>
      </c>
      <c r="K10" s="1">
        <f>-K11+K12</f>
        <v>230</v>
      </c>
    </row>
    <row r="11" spans="1:34">
      <c r="A11" s="83">
        <v>3</v>
      </c>
      <c r="B11" s="83">
        <v>1983</v>
      </c>
      <c r="C11" s="84" t="s">
        <v>570</v>
      </c>
      <c r="D11" s="84" t="s">
        <v>578</v>
      </c>
      <c r="F11" s="1" t="s">
        <v>18</v>
      </c>
      <c r="G11" s="1">
        <v>-49</v>
      </c>
      <c r="H11" s="1">
        <v>-137</v>
      </c>
      <c r="I11" s="1">
        <v>-169</v>
      </c>
      <c r="J11" s="1">
        <v>-191</v>
      </c>
      <c r="K11" s="1">
        <v>-231</v>
      </c>
    </row>
    <row r="12" spans="1:34">
      <c r="A12" s="83">
        <v>3</v>
      </c>
      <c r="B12" s="83">
        <v>1983</v>
      </c>
      <c r="C12" s="84" t="s">
        <v>570</v>
      </c>
      <c r="D12" s="84" t="s">
        <v>579</v>
      </c>
      <c r="F12" s="1" t="s">
        <v>19</v>
      </c>
      <c r="G12" s="1">
        <v>22</v>
      </c>
      <c r="H12" s="1">
        <v>15</v>
      </c>
      <c r="I12" s="1">
        <v>4</v>
      </c>
      <c r="J12" s="1">
        <v>5</v>
      </c>
      <c r="K12" s="1">
        <v>-1</v>
      </c>
    </row>
    <row r="13" spans="1:34">
      <c r="A13" s="83">
        <v>3</v>
      </c>
      <c r="B13" s="83">
        <v>1983</v>
      </c>
      <c r="C13" s="84" t="s">
        <v>571</v>
      </c>
      <c r="F13" s="1" t="s">
        <v>20</v>
      </c>
      <c r="G13" s="1">
        <f>-G14+G15</f>
        <v>12</v>
      </c>
      <c r="H13" s="1">
        <f>-H14+H15</f>
        <v>26</v>
      </c>
      <c r="I13" s="1">
        <f>-I14+I15</f>
        <v>27</v>
      </c>
      <c r="J13" s="1">
        <f>-J14+J15</f>
        <v>28</v>
      </c>
      <c r="K13" s="1">
        <f>-K14+K15</f>
        <v>24</v>
      </c>
    </row>
    <row r="14" spans="1:34">
      <c r="A14" s="83">
        <v>3</v>
      </c>
      <c r="B14" s="83">
        <v>1983</v>
      </c>
      <c r="C14" s="84" t="s">
        <v>571</v>
      </c>
      <c r="D14" s="84" t="s">
        <v>578</v>
      </c>
      <c r="F14" s="3" t="s">
        <v>18</v>
      </c>
      <c r="G14" s="1">
        <v>-4</v>
      </c>
      <c r="H14" s="1">
        <v>-4</v>
      </c>
      <c r="I14" s="1">
        <v>-5</v>
      </c>
      <c r="J14" s="1">
        <v>-6</v>
      </c>
      <c r="K14" s="1">
        <v>-6</v>
      </c>
    </row>
    <row r="15" spans="1:34">
      <c r="A15" s="83">
        <v>3</v>
      </c>
      <c r="B15" s="83">
        <v>1983</v>
      </c>
      <c r="C15" s="84" t="s">
        <v>571</v>
      </c>
      <c r="D15" s="84" t="s">
        <v>579</v>
      </c>
      <c r="F15" s="1" t="s">
        <v>19</v>
      </c>
      <c r="G15" s="1">
        <v>8</v>
      </c>
      <c r="H15" s="1">
        <v>22</v>
      </c>
      <c r="I15" s="1">
        <v>22</v>
      </c>
      <c r="J15" s="1">
        <v>22</v>
      </c>
      <c r="K15" s="1">
        <v>18</v>
      </c>
    </row>
    <row r="16" spans="1:34">
      <c r="A16" s="83">
        <v>3</v>
      </c>
      <c r="B16" s="83">
        <v>1983</v>
      </c>
      <c r="C16" s="84" t="s">
        <v>572</v>
      </c>
      <c r="F16" s="1" t="s">
        <v>21</v>
      </c>
      <c r="G16" s="1">
        <f>-G17+G21</f>
        <v>-3</v>
      </c>
      <c r="H16" s="1">
        <f>-H17+H21</f>
        <v>39</v>
      </c>
      <c r="I16" s="1">
        <f>-I17+I21</f>
        <v>73</v>
      </c>
      <c r="J16" s="1">
        <f>-J17+J21</f>
        <v>128</v>
      </c>
      <c r="K16" s="1">
        <f>-K17+K21</f>
        <v>186</v>
      </c>
    </row>
    <row r="17" spans="1:12">
      <c r="A17" s="83">
        <v>3</v>
      </c>
      <c r="B17" s="83">
        <v>1983</v>
      </c>
      <c r="C17" s="84" t="s">
        <v>572</v>
      </c>
      <c r="D17" s="84" t="s">
        <v>578</v>
      </c>
      <c r="F17" s="1" t="s">
        <v>18</v>
      </c>
      <c r="G17" s="1">
        <f>+SUM(G18:G20)</f>
        <v>-38</v>
      </c>
      <c r="H17" s="1">
        <f>+SUM(H18:H20)</f>
        <v>-68</v>
      </c>
      <c r="I17" s="1">
        <f>+SUM(I18:I20)</f>
        <v>-93</v>
      </c>
      <c r="J17" s="1">
        <f>+SUM(J18:J20)</f>
        <v>-121</v>
      </c>
      <c r="K17" s="1">
        <f>+SUM(K18:K20)</f>
        <v>-154</v>
      </c>
    </row>
    <row r="18" spans="1:12">
      <c r="A18" s="83">
        <v>3</v>
      </c>
      <c r="B18" s="83">
        <v>1983</v>
      </c>
      <c r="C18" s="84" t="s">
        <v>572</v>
      </c>
      <c r="D18" s="84" t="s">
        <v>578</v>
      </c>
      <c r="F18" s="1" t="s">
        <v>22</v>
      </c>
      <c r="G18" s="1">
        <v>-38</v>
      </c>
      <c r="H18" s="1">
        <v>-88</v>
      </c>
      <c r="I18" s="1">
        <v>-135</v>
      </c>
      <c r="J18" s="1">
        <v>-167</v>
      </c>
      <c r="K18" s="1">
        <v>-205</v>
      </c>
    </row>
    <row r="19" spans="1:12">
      <c r="A19" s="83">
        <v>3</v>
      </c>
      <c r="B19" s="83">
        <v>1983</v>
      </c>
      <c r="C19" s="84" t="s">
        <v>572</v>
      </c>
      <c r="D19" s="84" t="s">
        <v>578</v>
      </c>
      <c r="F19" s="1" t="s">
        <v>23</v>
      </c>
      <c r="G19" s="1">
        <v>0</v>
      </c>
      <c r="H19" s="1">
        <v>18</v>
      </c>
      <c r="I19" s="1">
        <v>38</v>
      </c>
      <c r="J19" s="1">
        <v>42</v>
      </c>
      <c r="K19" s="1">
        <v>47</v>
      </c>
    </row>
    <row r="20" spans="1:12">
      <c r="A20" s="83">
        <v>3</v>
      </c>
      <c r="B20" s="83">
        <v>1983</v>
      </c>
      <c r="C20" s="84" t="s">
        <v>572</v>
      </c>
      <c r="D20" s="84" t="s">
        <v>578</v>
      </c>
      <c r="F20" s="1" t="s">
        <v>24</v>
      </c>
      <c r="G20" s="1">
        <v>0</v>
      </c>
      <c r="H20" s="1">
        <v>2</v>
      </c>
      <c r="I20" s="1">
        <v>4</v>
      </c>
      <c r="J20" s="1">
        <v>4</v>
      </c>
      <c r="K20" s="1">
        <v>4</v>
      </c>
    </row>
    <row r="21" spans="1:12">
      <c r="A21" s="83">
        <v>3</v>
      </c>
      <c r="B21" s="83">
        <v>1983</v>
      </c>
      <c r="C21" s="84" t="s">
        <v>572</v>
      </c>
      <c r="D21" s="84" t="s">
        <v>579</v>
      </c>
      <c r="F21" s="1" t="s">
        <v>19</v>
      </c>
      <c r="G21" s="1">
        <f>+SUM(G22:G24)</f>
        <v>-41</v>
      </c>
      <c r="H21" s="1">
        <f>+SUM(H22:H24)</f>
        <v>-29</v>
      </c>
      <c r="I21" s="1">
        <f>+SUM(I22:I24)</f>
        <v>-20</v>
      </c>
      <c r="J21" s="1">
        <f>+SUM(J22:J24)</f>
        <v>7</v>
      </c>
      <c r="K21" s="1">
        <f>+SUM(K22:K24)</f>
        <v>32</v>
      </c>
    </row>
    <row r="22" spans="1:12">
      <c r="A22" s="83">
        <v>3</v>
      </c>
      <c r="B22" s="83">
        <v>1983</v>
      </c>
      <c r="C22" s="84" t="s">
        <v>572</v>
      </c>
      <c r="D22" s="84" t="s">
        <v>579</v>
      </c>
      <c r="F22" s="1" t="s">
        <v>25</v>
      </c>
      <c r="G22" s="1">
        <v>1</v>
      </c>
      <c r="H22" s="1">
        <v>15</v>
      </c>
      <c r="I22" s="1">
        <v>27</v>
      </c>
      <c r="J22" s="1">
        <v>47</v>
      </c>
      <c r="K22" s="1">
        <v>65</v>
      </c>
    </row>
    <row r="23" spans="1:12">
      <c r="A23" s="83">
        <v>3</v>
      </c>
      <c r="B23" s="83">
        <v>1983</v>
      </c>
      <c r="C23" s="84" t="s">
        <v>572</v>
      </c>
      <c r="D23" s="84" t="s">
        <v>580</v>
      </c>
      <c r="F23" s="1" t="s">
        <v>26</v>
      </c>
      <c r="G23" s="1">
        <v>0</v>
      </c>
      <c r="H23" s="1">
        <v>3</v>
      </c>
      <c r="I23" s="1">
        <v>10</v>
      </c>
      <c r="J23" s="1">
        <v>19</v>
      </c>
      <c r="K23" s="1">
        <v>28</v>
      </c>
    </row>
    <row r="24" spans="1:12">
      <c r="A24" s="83">
        <v>3</v>
      </c>
      <c r="B24" s="83">
        <v>1983</v>
      </c>
      <c r="C24" s="84" t="s">
        <v>572</v>
      </c>
      <c r="D24" s="84" t="s">
        <v>579</v>
      </c>
      <c r="F24" s="1" t="s">
        <v>24</v>
      </c>
      <c r="G24" s="1">
        <v>-42</v>
      </c>
      <c r="H24" s="1">
        <v>-47</v>
      </c>
      <c r="I24" s="1">
        <v>-57</v>
      </c>
      <c r="J24" s="1">
        <v>-59</v>
      </c>
      <c r="K24" s="1">
        <v>-61</v>
      </c>
    </row>
    <row r="25" spans="1:12">
      <c r="A25" s="83">
        <v>3</v>
      </c>
      <c r="B25" s="83">
        <v>1983</v>
      </c>
      <c r="C25" s="84" t="s">
        <v>575</v>
      </c>
      <c r="F25" s="1" t="s">
        <v>27</v>
      </c>
      <c r="G25" s="1">
        <f>+G8-G11+G12-G14+G15-G17+G21</f>
        <v>110</v>
      </c>
      <c r="H25" s="1">
        <f>+H8-H11+H12-H14+H15-H17+H21</f>
        <v>194</v>
      </c>
      <c r="I25" s="1">
        <f>+I8-I11+I12-I14+I15-I17+I21</f>
        <v>197</v>
      </c>
      <c r="J25" s="1">
        <f>+J8-J11+J12-J14+J15-J17+J21</f>
        <v>214</v>
      </c>
      <c r="K25" s="1">
        <f>+K8-K11+K12-K14+K15-K17+K21</f>
        <v>231</v>
      </c>
    </row>
    <row r="26" spans="1:12">
      <c r="A26" s="83">
        <v>3</v>
      </c>
      <c r="B26" s="83">
        <v>1983</v>
      </c>
      <c r="C26" s="84" t="s">
        <v>575</v>
      </c>
      <c r="D26" s="84" t="s">
        <v>586</v>
      </c>
      <c r="F26" s="1" t="s">
        <v>27</v>
      </c>
      <c r="G26" s="1">
        <v>194</v>
      </c>
      <c r="H26" s="1">
        <v>197</v>
      </c>
      <c r="I26" s="1">
        <v>214</v>
      </c>
      <c r="J26" s="1">
        <v>231</v>
      </c>
      <c r="K26" s="1">
        <v>250</v>
      </c>
      <c r="L26" s="1">
        <v>267</v>
      </c>
    </row>
    <row r="28" spans="1:12">
      <c r="A28" s="83">
        <v>1</v>
      </c>
      <c r="B28" s="83">
        <v>1984</v>
      </c>
      <c r="C28" s="84" t="s">
        <v>570</v>
      </c>
      <c r="F28" s="1" t="s">
        <v>17</v>
      </c>
      <c r="G28" s="1">
        <f>-G29+SUM(G31:G32)</f>
        <v>-10</v>
      </c>
      <c r="H28" s="1">
        <f>-H29+SUM(H31:H32)</f>
        <v>-10</v>
      </c>
      <c r="I28" s="1">
        <f>-I29+SUM(I31:I32)</f>
        <v>-3</v>
      </c>
      <c r="J28" s="1">
        <f>-J29+SUM(J31:J32)</f>
        <v>10</v>
      </c>
      <c r="K28" s="1">
        <f>-K29+SUM(K31:K32)</f>
        <v>31</v>
      </c>
    </row>
    <row r="29" spans="1:12">
      <c r="A29" s="83">
        <v>1</v>
      </c>
      <c r="B29" s="83">
        <v>1984</v>
      </c>
      <c r="C29" s="84" t="s">
        <v>570</v>
      </c>
      <c r="D29" s="84" t="s">
        <v>578</v>
      </c>
      <c r="F29" s="1" t="s">
        <v>18</v>
      </c>
      <c r="G29" s="1">
        <v>10</v>
      </c>
      <c r="H29" s="1">
        <v>17</v>
      </c>
      <c r="I29" s="1">
        <v>26</v>
      </c>
      <c r="J29" s="1">
        <v>39</v>
      </c>
      <c r="K29" s="1">
        <v>51</v>
      </c>
    </row>
    <row r="30" spans="1:12">
      <c r="A30" s="83">
        <v>1</v>
      </c>
      <c r="B30" s="83">
        <v>1984</v>
      </c>
      <c r="C30" s="84" t="s">
        <v>570</v>
      </c>
      <c r="D30" s="84" t="s">
        <v>579</v>
      </c>
      <c r="F30" s="1" t="s">
        <v>19</v>
      </c>
      <c r="G30" s="1" t="s">
        <v>1</v>
      </c>
      <c r="H30" s="1" t="s">
        <v>1</v>
      </c>
      <c r="I30" s="1" t="s">
        <v>1</v>
      </c>
      <c r="J30" s="1" t="s">
        <v>1</v>
      </c>
      <c r="K30" s="1" t="s">
        <v>1</v>
      </c>
    </row>
    <row r="31" spans="1:12">
      <c r="A31" s="83">
        <v>1</v>
      </c>
      <c r="B31" s="83">
        <v>1984</v>
      </c>
      <c r="C31" s="84" t="s">
        <v>570</v>
      </c>
      <c r="D31" s="84" t="s">
        <v>579</v>
      </c>
      <c r="F31" s="1" t="s">
        <v>28</v>
      </c>
      <c r="G31" s="1">
        <v>0</v>
      </c>
      <c r="H31" s="1">
        <v>-11</v>
      </c>
      <c r="I31" s="1">
        <v>-9</v>
      </c>
      <c r="J31" s="1">
        <v>3</v>
      </c>
      <c r="K31" s="1">
        <v>22</v>
      </c>
    </row>
    <row r="32" spans="1:12">
      <c r="A32" s="83">
        <v>1</v>
      </c>
      <c r="B32" s="83">
        <v>1984</v>
      </c>
      <c r="C32" s="84" t="s">
        <v>570</v>
      </c>
      <c r="D32" s="84" t="s">
        <v>580</v>
      </c>
      <c r="F32" s="1" t="s">
        <v>26</v>
      </c>
      <c r="G32" s="1">
        <v>0</v>
      </c>
      <c r="H32" s="1">
        <v>18</v>
      </c>
      <c r="I32" s="1">
        <v>32</v>
      </c>
      <c r="J32" s="1">
        <v>46</v>
      </c>
      <c r="K32" s="1">
        <v>60</v>
      </c>
    </row>
    <row r="33" spans="1:14">
      <c r="A33" s="83">
        <v>1</v>
      </c>
      <c r="B33" s="83">
        <v>1984</v>
      </c>
      <c r="C33" s="84" t="s">
        <v>571</v>
      </c>
      <c r="F33" s="1" t="s">
        <v>20</v>
      </c>
    </row>
    <row r="34" spans="1:14">
      <c r="A34" s="83">
        <v>1</v>
      </c>
      <c r="B34" s="83">
        <v>1984</v>
      </c>
      <c r="C34" s="84" t="s">
        <v>571</v>
      </c>
      <c r="D34" s="84" t="s">
        <v>578</v>
      </c>
      <c r="F34" s="1" t="s">
        <v>18</v>
      </c>
      <c r="G34" s="1">
        <v>-4</v>
      </c>
      <c r="H34" s="1">
        <v>-6</v>
      </c>
      <c r="I34" s="1">
        <v>-7</v>
      </c>
      <c r="J34" s="1">
        <v>-8</v>
      </c>
      <c r="K34" s="1">
        <v>-6</v>
      </c>
    </row>
    <row r="35" spans="1:14">
      <c r="A35" s="83">
        <v>1</v>
      </c>
      <c r="B35" s="83">
        <v>1984</v>
      </c>
      <c r="C35" s="84" t="s">
        <v>571</v>
      </c>
      <c r="D35" s="84" t="s">
        <v>578</v>
      </c>
      <c r="F35" s="1" t="s">
        <v>29</v>
      </c>
      <c r="G35" s="1">
        <v>0</v>
      </c>
      <c r="H35" s="1">
        <v>4</v>
      </c>
      <c r="I35" s="1">
        <v>9</v>
      </c>
      <c r="J35" s="1">
        <v>10</v>
      </c>
      <c r="K35" s="1">
        <v>12</v>
      </c>
    </row>
    <row r="36" spans="1:14">
      <c r="A36" s="83">
        <v>1</v>
      </c>
      <c r="B36" s="83">
        <v>1984</v>
      </c>
      <c r="C36" s="84" t="s">
        <v>571</v>
      </c>
      <c r="D36" s="84" t="s">
        <v>578</v>
      </c>
      <c r="F36" s="1" t="s">
        <v>30</v>
      </c>
      <c r="G36" s="1">
        <v>1</v>
      </c>
      <c r="H36" s="1">
        <v>4</v>
      </c>
      <c r="I36" s="1">
        <v>7</v>
      </c>
      <c r="J36" s="1">
        <v>3</v>
      </c>
      <c r="K36" s="1">
        <v>3</v>
      </c>
    </row>
    <row r="37" spans="1:14">
      <c r="A37" s="83">
        <v>1</v>
      </c>
      <c r="B37" s="83">
        <v>1984</v>
      </c>
      <c r="C37" s="84" t="s">
        <v>571</v>
      </c>
      <c r="D37" s="84" t="s">
        <v>580</v>
      </c>
      <c r="F37" s="1" t="s">
        <v>31</v>
      </c>
      <c r="G37" s="1">
        <v>1</v>
      </c>
      <c r="H37" s="1">
        <v>3</v>
      </c>
      <c r="I37" s="1">
        <v>8</v>
      </c>
      <c r="J37" s="1">
        <v>12</v>
      </c>
      <c r="K37" s="1">
        <v>15</v>
      </c>
    </row>
    <row r="38" spans="1:14">
      <c r="A38" s="83">
        <v>1</v>
      </c>
      <c r="B38" s="83">
        <v>1984</v>
      </c>
      <c r="C38" s="84" t="s">
        <v>572</v>
      </c>
      <c r="F38" s="1" t="s">
        <v>21</v>
      </c>
      <c r="G38" s="1" t="s">
        <v>1</v>
      </c>
      <c r="H38" s="1" t="s">
        <v>1</v>
      </c>
      <c r="I38" s="1" t="s">
        <v>1</v>
      </c>
      <c r="J38" s="1" t="s">
        <v>1</v>
      </c>
      <c r="K38" s="1" t="s">
        <v>1</v>
      </c>
    </row>
    <row r="39" spans="1:14">
      <c r="A39" s="83">
        <v>1</v>
      </c>
      <c r="B39" s="83">
        <v>1984</v>
      </c>
      <c r="C39" s="84" t="s">
        <v>573</v>
      </c>
      <c r="D39" s="84" t="s">
        <v>578</v>
      </c>
      <c r="F39" s="1" t="s">
        <v>18</v>
      </c>
      <c r="G39" s="1">
        <v>3</v>
      </c>
      <c r="H39" s="1">
        <v>7</v>
      </c>
      <c r="I39" s="1">
        <v>8</v>
      </c>
      <c r="J39" s="1">
        <v>10</v>
      </c>
      <c r="K39" s="1">
        <v>22</v>
      </c>
    </row>
    <row r="40" spans="1:14">
      <c r="A40" s="83">
        <v>1</v>
      </c>
      <c r="B40" s="83">
        <v>1984</v>
      </c>
      <c r="C40" s="84" t="s">
        <v>572</v>
      </c>
      <c r="D40" s="84" t="s">
        <v>579</v>
      </c>
      <c r="F40" s="1" t="s">
        <v>19</v>
      </c>
    </row>
    <row r="41" spans="1:14">
      <c r="A41" s="83">
        <v>1</v>
      </c>
      <c r="B41" s="83">
        <v>1984</v>
      </c>
      <c r="C41" s="84" t="s">
        <v>572</v>
      </c>
      <c r="D41" s="84" t="s">
        <v>579</v>
      </c>
      <c r="F41" s="1" t="s">
        <v>32</v>
      </c>
      <c r="G41" s="1">
        <v>0</v>
      </c>
      <c r="H41" s="1">
        <v>-18</v>
      </c>
      <c r="I41" s="1">
        <v>-29</v>
      </c>
      <c r="J41" s="1">
        <v>-26</v>
      </c>
      <c r="K41" s="1">
        <v>-17</v>
      </c>
    </row>
    <row r="42" spans="1:14">
      <c r="A42" s="83">
        <v>1</v>
      </c>
      <c r="B42" s="83">
        <v>1984</v>
      </c>
      <c r="C42" s="84" t="s">
        <v>572</v>
      </c>
      <c r="D42" s="84" t="s">
        <v>580</v>
      </c>
      <c r="F42" s="1" t="s">
        <v>26</v>
      </c>
      <c r="G42" s="1">
        <v>0</v>
      </c>
      <c r="H42" s="1">
        <v>-1</v>
      </c>
      <c r="I42" s="1">
        <v>-5</v>
      </c>
      <c r="J42" s="1">
        <v>-9</v>
      </c>
      <c r="K42" s="1">
        <v>-13</v>
      </c>
    </row>
    <row r="43" spans="1:14">
      <c r="A43" s="83">
        <v>1</v>
      </c>
      <c r="B43" s="83">
        <v>1984</v>
      </c>
      <c r="G43" s="1" t="s">
        <v>1</v>
      </c>
    </row>
    <row r="44" spans="1:14">
      <c r="A44" s="83">
        <v>1</v>
      </c>
      <c r="B44" s="83">
        <v>1984</v>
      </c>
      <c r="C44" s="84" t="s">
        <v>575</v>
      </c>
      <c r="D44" s="84" t="s">
        <v>586</v>
      </c>
      <c r="F44" s="1" t="s">
        <v>33</v>
      </c>
      <c r="G44" s="1">
        <f>H26-G29+G31+G32-G34+G35+G36+G37-G39+G41+G42</f>
        <v>190</v>
      </c>
      <c r="H44" s="1">
        <f>I26-H29+H31+H32-H34+H35+H36+H37-H39+H41+H42</f>
        <v>195</v>
      </c>
      <c r="I44" s="1">
        <f>J26-I29+I31+I32-I34+I35+I36+I37-I39+I41+I42</f>
        <v>217</v>
      </c>
      <c r="J44" s="1">
        <f>K26-J29+J31+J32-J34+J35+J36+J37-J39+J41+J42</f>
        <v>248</v>
      </c>
      <c r="K44" s="1">
        <f>L26-K29+K31+K32-K34+K35+K36+K37-K39+K41+K42</f>
        <v>282</v>
      </c>
      <c r="L44" s="1">
        <v>326</v>
      </c>
      <c r="M44" s="1" t="s">
        <v>1</v>
      </c>
      <c r="N44" s="1" t="s">
        <v>1</v>
      </c>
    </row>
    <row r="45" spans="1:14">
      <c r="G45" s="4" t="s">
        <v>34</v>
      </c>
    </row>
    <row r="46" spans="1:14">
      <c r="A46" s="83">
        <v>2</v>
      </c>
      <c r="B46" s="83">
        <v>1984</v>
      </c>
      <c r="C46" s="84" t="s">
        <v>571</v>
      </c>
      <c r="F46" s="1" t="s">
        <v>20</v>
      </c>
    </row>
    <row r="47" spans="1:14">
      <c r="A47" s="83">
        <v>2</v>
      </c>
      <c r="B47" s="83">
        <v>1984</v>
      </c>
      <c r="C47" s="84" t="s">
        <v>571</v>
      </c>
      <c r="D47" s="84" t="s">
        <v>578</v>
      </c>
      <c r="F47" s="1" t="s">
        <v>18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N47" s="1" t="s">
        <v>1</v>
      </c>
    </row>
    <row r="48" spans="1:14">
      <c r="A48" s="83">
        <v>2</v>
      </c>
      <c r="B48" s="83">
        <v>1984</v>
      </c>
      <c r="C48" s="84" t="s">
        <v>571</v>
      </c>
      <c r="D48" s="84" t="s">
        <v>579</v>
      </c>
      <c r="F48" s="1" t="s">
        <v>19</v>
      </c>
      <c r="N48" s="1" t="s">
        <v>1</v>
      </c>
    </row>
    <row r="49" spans="1:14">
      <c r="A49" s="83">
        <v>2</v>
      </c>
      <c r="B49" s="83">
        <v>1984</v>
      </c>
      <c r="C49" s="84" t="s">
        <v>571</v>
      </c>
      <c r="D49" s="84" t="s">
        <v>579</v>
      </c>
      <c r="F49" s="1" t="s">
        <v>25</v>
      </c>
      <c r="G49" s="1">
        <v>1</v>
      </c>
      <c r="H49" s="1">
        <v>0</v>
      </c>
      <c r="I49" s="1">
        <v>0</v>
      </c>
      <c r="J49" s="1">
        <v>-2</v>
      </c>
      <c r="K49" s="1">
        <v>-5</v>
      </c>
      <c r="L49" s="1">
        <v>-10</v>
      </c>
      <c r="N49" s="1" t="s">
        <v>1</v>
      </c>
    </row>
    <row r="50" spans="1:14">
      <c r="A50" s="83">
        <v>2</v>
      </c>
      <c r="B50" s="83">
        <v>1984</v>
      </c>
      <c r="C50" s="84" t="s">
        <v>571</v>
      </c>
      <c r="D50" s="84" t="s">
        <v>579</v>
      </c>
      <c r="F50" s="1" t="s">
        <v>35</v>
      </c>
      <c r="G50" s="1">
        <v>-2</v>
      </c>
      <c r="H50" s="1">
        <v>1</v>
      </c>
      <c r="I50" s="1">
        <v>-1</v>
      </c>
      <c r="J50" s="1">
        <v>-2</v>
      </c>
      <c r="K50" s="1">
        <v>-4</v>
      </c>
      <c r="L50" s="1">
        <v>-7</v>
      </c>
      <c r="N50" s="1" t="s">
        <v>1</v>
      </c>
    </row>
    <row r="51" spans="1:14">
      <c r="A51" s="83">
        <v>2</v>
      </c>
      <c r="B51" s="83">
        <v>1984</v>
      </c>
      <c r="C51" s="84" t="s">
        <v>571</v>
      </c>
      <c r="D51" s="84" t="s">
        <v>579</v>
      </c>
      <c r="F51" s="1" t="s">
        <v>32</v>
      </c>
      <c r="G51" s="1">
        <v>-1</v>
      </c>
      <c r="H51" s="1">
        <v>2</v>
      </c>
      <c r="I51" s="1">
        <v>2</v>
      </c>
      <c r="J51" s="1">
        <v>2</v>
      </c>
      <c r="K51" s="1">
        <v>1</v>
      </c>
      <c r="L51" s="1">
        <v>2</v>
      </c>
      <c r="N51" s="1" t="s">
        <v>1</v>
      </c>
    </row>
    <row r="52" spans="1:14">
      <c r="A52" s="83">
        <v>2</v>
      </c>
      <c r="B52" s="83">
        <v>1984</v>
      </c>
      <c r="C52" s="84" t="s">
        <v>571</v>
      </c>
      <c r="D52" s="84" t="s">
        <v>580</v>
      </c>
      <c r="F52" s="1" t="s">
        <v>26</v>
      </c>
      <c r="G52" s="1">
        <v>1</v>
      </c>
      <c r="H52" s="1">
        <v>-1</v>
      </c>
      <c r="I52" s="1">
        <v>-1</v>
      </c>
      <c r="J52" s="1">
        <v>-1</v>
      </c>
      <c r="K52" s="1">
        <v>-2</v>
      </c>
      <c r="L52" s="1">
        <v>-3</v>
      </c>
      <c r="N52" s="1" t="s">
        <v>1</v>
      </c>
    </row>
    <row r="53" spans="1:14">
      <c r="A53" s="83">
        <v>2</v>
      </c>
      <c r="B53" s="83">
        <v>1984</v>
      </c>
    </row>
    <row r="54" spans="1:14">
      <c r="A54" s="83">
        <v>2</v>
      </c>
      <c r="B54" s="83">
        <v>1984</v>
      </c>
      <c r="C54" s="84" t="s">
        <v>575</v>
      </c>
      <c r="D54" s="84" t="s">
        <v>586</v>
      </c>
      <c r="F54" s="1" t="s">
        <v>36</v>
      </c>
      <c r="G54" s="1">
        <f t="shared" ref="G54:L54" si="0">G44-G47+SUM(G49:G52)</f>
        <v>189</v>
      </c>
      <c r="H54" s="1">
        <f t="shared" si="0"/>
        <v>197</v>
      </c>
      <c r="I54" s="1">
        <f t="shared" si="0"/>
        <v>217</v>
      </c>
      <c r="J54" s="1">
        <f t="shared" si="0"/>
        <v>245</v>
      </c>
      <c r="K54" s="1">
        <f t="shared" si="0"/>
        <v>272</v>
      </c>
      <c r="L54" s="1">
        <f t="shared" si="0"/>
        <v>308</v>
      </c>
      <c r="N54" s="1" t="s">
        <v>1</v>
      </c>
    </row>
    <row r="56" spans="1:14">
      <c r="A56" s="83">
        <v>8</v>
      </c>
      <c r="B56" s="83">
        <v>1984</v>
      </c>
      <c r="C56" s="84" t="s">
        <v>570</v>
      </c>
      <c r="F56" s="1" t="s">
        <v>17</v>
      </c>
      <c r="G56" s="1">
        <f t="shared" ref="G56:L56" si="1">-G57+SUM(G59:G60)</f>
        <v>-9</v>
      </c>
      <c r="H56" s="1">
        <f t="shared" si="1"/>
        <v>0</v>
      </c>
      <c r="I56" s="1">
        <f t="shared" si="1"/>
        <v>10</v>
      </c>
      <c r="J56" s="1">
        <f t="shared" si="1"/>
        <v>17</v>
      </c>
      <c r="K56" s="1">
        <f t="shared" si="1"/>
        <v>25</v>
      </c>
      <c r="L56" s="1">
        <f t="shared" si="1"/>
        <v>26</v>
      </c>
    </row>
    <row r="57" spans="1:14">
      <c r="A57" s="83">
        <v>8</v>
      </c>
      <c r="B57" s="83">
        <v>1984</v>
      </c>
      <c r="C57" s="84" t="s">
        <v>570</v>
      </c>
      <c r="D57" s="84" t="s">
        <v>578</v>
      </c>
      <c r="F57" s="1" t="s">
        <v>18</v>
      </c>
      <c r="G57" s="1">
        <v>10</v>
      </c>
      <c r="H57" s="1">
        <v>5</v>
      </c>
      <c r="I57" s="1">
        <v>-2</v>
      </c>
      <c r="J57" s="1">
        <v>-8</v>
      </c>
      <c r="K57" s="1">
        <v>-10</v>
      </c>
      <c r="L57" s="1">
        <v>-6</v>
      </c>
    </row>
    <row r="58" spans="1:14">
      <c r="A58" s="83">
        <v>8</v>
      </c>
      <c r="B58" s="83">
        <v>1984</v>
      </c>
      <c r="C58" s="84" t="s">
        <v>570</v>
      </c>
      <c r="D58" s="84" t="s">
        <v>579</v>
      </c>
      <c r="F58" s="1" t="s">
        <v>19</v>
      </c>
      <c r="G58" s="1" t="s">
        <v>1</v>
      </c>
      <c r="H58" s="1" t="s">
        <v>1</v>
      </c>
      <c r="I58" s="1" t="s">
        <v>1</v>
      </c>
      <c r="J58" s="1" t="s">
        <v>1</v>
      </c>
      <c r="K58" s="1" t="s">
        <v>1</v>
      </c>
      <c r="L58" s="1" t="s">
        <v>1</v>
      </c>
    </row>
    <row r="59" spans="1:14">
      <c r="A59" s="83">
        <v>8</v>
      </c>
      <c r="B59" s="83">
        <v>1984</v>
      </c>
      <c r="C59" s="84" t="s">
        <v>570</v>
      </c>
      <c r="D59" s="84" t="s">
        <v>579</v>
      </c>
      <c r="F59" s="1" t="s">
        <v>32</v>
      </c>
      <c r="G59" s="1">
        <v>0</v>
      </c>
      <c r="H59" s="1">
        <v>7</v>
      </c>
      <c r="I59" s="1">
        <v>10</v>
      </c>
      <c r="J59" s="1">
        <v>7</v>
      </c>
      <c r="K59" s="1">
        <v>11</v>
      </c>
      <c r="L59" s="1">
        <v>12</v>
      </c>
    </row>
    <row r="60" spans="1:14">
      <c r="A60" s="83">
        <v>8</v>
      </c>
      <c r="B60" s="83">
        <v>1984</v>
      </c>
      <c r="C60" s="84" t="s">
        <v>570</v>
      </c>
      <c r="D60" s="84" t="s">
        <v>580</v>
      </c>
      <c r="F60" s="1" t="s">
        <v>26</v>
      </c>
      <c r="G60" s="1">
        <v>1</v>
      </c>
      <c r="H60" s="1">
        <v>-2</v>
      </c>
      <c r="I60" s="1">
        <v>-2</v>
      </c>
      <c r="J60" s="1">
        <v>2</v>
      </c>
      <c r="K60" s="1">
        <v>4</v>
      </c>
      <c r="L60" s="1">
        <v>8</v>
      </c>
    </row>
    <row r="61" spans="1:14">
      <c r="A61" s="83">
        <v>8</v>
      </c>
      <c r="B61" s="83">
        <v>1984</v>
      </c>
      <c r="C61" s="84" t="s">
        <v>571</v>
      </c>
      <c r="F61" s="1" t="s">
        <v>20</v>
      </c>
    </row>
    <row r="62" spans="1:14">
      <c r="A62" s="83">
        <v>8</v>
      </c>
      <c r="B62" s="83">
        <v>1984</v>
      </c>
      <c r="C62" s="84" t="s">
        <v>571</v>
      </c>
      <c r="D62" s="84" t="s">
        <v>578</v>
      </c>
      <c r="F62" s="1" t="s">
        <v>18</v>
      </c>
      <c r="G62" s="1">
        <v>-1</v>
      </c>
      <c r="H62" s="1">
        <v>2</v>
      </c>
      <c r="I62" s="1">
        <v>2</v>
      </c>
      <c r="J62" s="1">
        <v>3</v>
      </c>
      <c r="K62" s="1">
        <v>4</v>
      </c>
      <c r="L62" s="1">
        <v>5</v>
      </c>
    </row>
    <row r="63" spans="1:14">
      <c r="A63" s="83">
        <v>8</v>
      </c>
      <c r="B63" s="83">
        <v>1984</v>
      </c>
      <c r="C63" s="84" t="s">
        <v>571</v>
      </c>
      <c r="D63" s="84" t="s">
        <v>579</v>
      </c>
      <c r="F63" s="1" t="s">
        <v>19</v>
      </c>
    </row>
    <row r="64" spans="1:14">
      <c r="A64" s="83">
        <v>8</v>
      </c>
      <c r="B64" s="83">
        <v>1984</v>
      </c>
      <c r="C64" s="84" t="s">
        <v>571</v>
      </c>
      <c r="D64" s="84" t="s">
        <v>579</v>
      </c>
      <c r="F64" s="1" t="s">
        <v>25</v>
      </c>
      <c r="G64" s="1">
        <v>-4</v>
      </c>
      <c r="H64" s="1">
        <v>-2</v>
      </c>
      <c r="I64" s="1">
        <v>-2</v>
      </c>
      <c r="J64" s="1">
        <v>-2</v>
      </c>
      <c r="K64" s="1">
        <v>-2</v>
      </c>
      <c r="L64" s="1">
        <v>-2</v>
      </c>
    </row>
    <row r="65" spans="1:13">
      <c r="A65" s="83">
        <v>8</v>
      </c>
      <c r="B65" s="83">
        <v>1984</v>
      </c>
      <c r="C65" s="84" t="s">
        <v>571</v>
      </c>
      <c r="D65" s="84" t="s">
        <v>579</v>
      </c>
      <c r="F65" s="1" t="s">
        <v>37</v>
      </c>
      <c r="G65" s="1">
        <v>1</v>
      </c>
      <c r="H65" s="1">
        <v>1</v>
      </c>
      <c r="I65" s="1">
        <v>2</v>
      </c>
      <c r="J65" s="1">
        <v>3</v>
      </c>
      <c r="K65" s="1">
        <v>3</v>
      </c>
      <c r="L65" s="1">
        <v>2</v>
      </c>
    </row>
    <row r="66" spans="1:13">
      <c r="A66" s="83">
        <v>8</v>
      </c>
      <c r="B66" s="83">
        <v>1984</v>
      </c>
      <c r="C66" s="84" t="s">
        <v>571</v>
      </c>
      <c r="D66" s="84" t="s">
        <v>579</v>
      </c>
      <c r="F66" s="1" t="s">
        <v>38</v>
      </c>
      <c r="G66" s="1">
        <v>-1</v>
      </c>
      <c r="H66" s="1">
        <v>-2</v>
      </c>
      <c r="I66" s="1">
        <v>-2</v>
      </c>
      <c r="J66" s="1">
        <v>-2</v>
      </c>
      <c r="K66" s="1">
        <v>-3</v>
      </c>
      <c r="L66" s="1">
        <v>-3</v>
      </c>
    </row>
    <row r="67" spans="1:13">
      <c r="A67" s="83">
        <v>8</v>
      </c>
      <c r="B67" s="83">
        <v>1984</v>
      </c>
      <c r="C67" s="84" t="s">
        <v>571</v>
      </c>
      <c r="D67" s="84" t="s">
        <v>579</v>
      </c>
      <c r="F67" s="1" t="s">
        <v>32</v>
      </c>
      <c r="G67" s="1">
        <v>-3</v>
      </c>
      <c r="H67" s="1">
        <v>2</v>
      </c>
      <c r="I67" s="1">
        <v>0</v>
      </c>
      <c r="J67" s="1">
        <v>1</v>
      </c>
      <c r="K67" s="1">
        <v>-1</v>
      </c>
      <c r="L67" s="1">
        <v>1</v>
      </c>
    </row>
    <row r="68" spans="1:13">
      <c r="A68" s="83">
        <v>8</v>
      </c>
      <c r="B68" s="83">
        <v>1984</v>
      </c>
      <c r="C68" s="84" t="s">
        <v>571</v>
      </c>
      <c r="D68" s="84" t="s">
        <v>580</v>
      </c>
      <c r="F68" s="1" t="s">
        <v>26</v>
      </c>
      <c r="G68" s="1">
        <v>-1</v>
      </c>
      <c r="H68" s="1">
        <v>-2</v>
      </c>
      <c r="I68" s="1">
        <v>-3</v>
      </c>
      <c r="J68" s="1">
        <v>-5</v>
      </c>
      <c r="K68" s="1">
        <v>-7</v>
      </c>
      <c r="L68" s="1">
        <v>-10</v>
      </c>
      <c r="M68" s="1" t="s">
        <v>1</v>
      </c>
    </row>
    <row r="69" spans="1:13">
      <c r="A69" s="83">
        <v>8</v>
      </c>
      <c r="B69" s="83">
        <v>1984</v>
      </c>
      <c r="C69" s="84" t="s">
        <v>572</v>
      </c>
      <c r="F69" s="1" t="s">
        <v>21</v>
      </c>
    </row>
    <row r="70" spans="1:13">
      <c r="A70" s="83">
        <v>8</v>
      </c>
      <c r="B70" s="83">
        <v>1984</v>
      </c>
      <c r="C70" s="84" t="s">
        <v>572</v>
      </c>
      <c r="D70" s="84" t="s">
        <v>578</v>
      </c>
      <c r="F70" s="1" t="s">
        <v>18</v>
      </c>
      <c r="G70" s="1">
        <v>1</v>
      </c>
      <c r="H70" s="1">
        <v>11</v>
      </c>
      <c r="I70" s="1">
        <v>16</v>
      </c>
      <c r="J70" s="1">
        <v>23</v>
      </c>
      <c r="K70" s="1">
        <v>26</v>
      </c>
      <c r="L70" s="1">
        <v>27</v>
      </c>
    </row>
    <row r="71" spans="1:13">
      <c r="A71" s="83">
        <v>8</v>
      </c>
      <c r="B71" s="83">
        <v>1984</v>
      </c>
      <c r="C71" s="84" t="s">
        <v>572</v>
      </c>
      <c r="D71" s="84" t="s">
        <v>579</v>
      </c>
      <c r="F71" s="1" t="s">
        <v>19</v>
      </c>
      <c r="G71" s="1" t="s">
        <v>1</v>
      </c>
      <c r="H71" s="1" t="s">
        <v>1</v>
      </c>
      <c r="I71" s="1" t="s">
        <v>1</v>
      </c>
      <c r="J71" s="1" t="s">
        <v>1</v>
      </c>
      <c r="K71" s="1" t="s">
        <v>1</v>
      </c>
      <c r="L71" s="1" t="s">
        <v>1</v>
      </c>
    </row>
    <row r="72" spans="1:13">
      <c r="A72" s="83">
        <v>8</v>
      </c>
      <c r="B72" s="83">
        <v>1984</v>
      </c>
      <c r="C72" s="84" t="s">
        <v>572</v>
      </c>
      <c r="D72" s="84" t="s">
        <v>579</v>
      </c>
      <c r="F72" s="1" t="s">
        <v>32</v>
      </c>
      <c r="G72" s="1">
        <v>0</v>
      </c>
      <c r="H72" s="1">
        <v>-3</v>
      </c>
      <c r="I72" s="1">
        <v>-8</v>
      </c>
      <c r="J72" s="1">
        <v>-9</v>
      </c>
      <c r="K72" s="1">
        <v>-10</v>
      </c>
      <c r="L72" s="1">
        <v>-13</v>
      </c>
    </row>
    <row r="73" spans="1:13">
      <c r="A73" s="83">
        <v>8</v>
      </c>
      <c r="B73" s="83">
        <v>1984</v>
      </c>
      <c r="C73" s="84" t="s">
        <v>572</v>
      </c>
      <c r="D73" s="84" t="s">
        <v>580</v>
      </c>
      <c r="F73" s="1" t="s">
        <v>26</v>
      </c>
      <c r="G73" s="1">
        <v>0</v>
      </c>
      <c r="H73" s="1">
        <v>0</v>
      </c>
      <c r="I73" s="1">
        <v>-1</v>
      </c>
      <c r="J73" s="1">
        <v>-6</v>
      </c>
      <c r="K73" s="1">
        <v>-9</v>
      </c>
      <c r="L73" s="1">
        <v>-14</v>
      </c>
    </row>
    <row r="75" spans="1:13">
      <c r="A75" s="83">
        <v>8</v>
      </c>
      <c r="B75" s="83">
        <v>1984</v>
      </c>
      <c r="C75" s="84" t="s">
        <v>575</v>
      </c>
      <c r="D75" s="84" t="s">
        <v>586</v>
      </c>
      <c r="F75" s="1" t="s">
        <v>39</v>
      </c>
      <c r="G75" s="1">
        <f t="shared" ref="G75:L75" si="2">G54-G57+G59+G60-G62+SUM(G64:G68)-G70+G72+G73</f>
        <v>172</v>
      </c>
      <c r="H75" s="1">
        <f t="shared" si="2"/>
        <v>178</v>
      </c>
      <c r="I75" s="1">
        <f t="shared" si="2"/>
        <v>195</v>
      </c>
      <c r="J75" s="1">
        <f t="shared" si="2"/>
        <v>216</v>
      </c>
      <c r="K75" s="1">
        <f t="shared" si="2"/>
        <v>238</v>
      </c>
      <c r="L75" s="1">
        <f t="shared" si="2"/>
        <v>263</v>
      </c>
    </row>
    <row r="76" spans="1:13">
      <c r="G76" s="4" t="s">
        <v>34</v>
      </c>
    </row>
    <row r="77" spans="1:13">
      <c r="A77" s="83">
        <v>2</v>
      </c>
      <c r="B77" s="83">
        <v>1985</v>
      </c>
      <c r="C77" s="84" t="s">
        <v>570</v>
      </c>
      <c r="F77" s="1" t="s">
        <v>17</v>
      </c>
      <c r="G77" s="1">
        <f>-G78+SUM(G80:G81)</f>
        <v>13</v>
      </c>
      <c r="H77" s="1">
        <f>-H78+SUM(H80:H81)</f>
        <v>16</v>
      </c>
      <c r="I77" s="1">
        <f>-I78+SUM(I80:I81)</f>
        <v>17</v>
      </c>
      <c r="J77" s="1">
        <f>-J78+SUM(J80:J81)</f>
        <v>13</v>
      </c>
      <c r="K77" s="1">
        <f>-K78+SUM(K80:K81)</f>
        <v>15</v>
      </c>
    </row>
    <row r="78" spans="1:13">
      <c r="A78" s="83">
        <v>2</v>
      </c>
      <c r="B78" s="83">
        <v>1985</v>
      </c>
      <c r="C78" s="84" t="s">
        <v>570</v>
      </c>
      <c r="D78" s="84" t="s">
        <v>578</v>
      </c>
      <c r="F78" s="1" t="s">
        <v>18</v>
      </c>
      <c r="G78" s="1">
        <v>-18</v>
      </c>
      <c r="H78" s="1">
        <v>-24</v>
      </c>
      <c r="I78" s="1">
        <v>-27</v>
      </c>
      <c r="J78" s="1">
        <v>-30</v>
      </c>
      <c r="K78" s="1">
        <v>-37</v>
      </c>
    </row>
    <row r="79" spans="1:13">
      <c r="A79" s="83">
        <v>2</v>
      </c>
      <c r="B79" s="83">
        <v>1985</v>
      </c>
      <c r="C79" s="84" t="s">
        <v>570</v>
      </c>
      <c r="D79" s="84" t="s">
        <v>579</v>
      </c>
      <c r="F79" s="1" t="s">
        <v>19</v>
      </c>
      <c r="G79" s="1" t="s">
        <v>1</v>
      </c>
      <c r="H79" s="1" t="s">
        <v>1</v>
      </c>
      <c r="I79" s="1" t="s">
        <v>1</v>
      </c>
      <c r="J79" s="1" t="s">
        <v>1</v>
      </c>
      <c r="K79" s="1" t="s">
        <v>1</v>
      </c>
    </row>
    <row r="80" spans="1:13">
      <c r="A80" s="83">
        <v>2</v>
      </c>
      <c r="B80" s="83">
        <v>1985</v>
      </c>
      <c r="C80" s="84" t="s">
        <v>570</v>
      </c>
      <c r="D80" s="84" t="s">
        <v>579</v>
      </c>
      <c r="F80" s="1" t="s">
        <v>32</v>
      </c>
      <c r="G80" s="1">
        <v>1</v>
      </c>
      <c r="H80" s="1">
        <v>-3</v>
      </c>
      <c r="I80" s="1">
        <v>-6</v>
      </c>
      <c r="J80" s="1">
        <v>-9</v>
      </c>
      <c r="K80" s="1">
        <v>-14</v>
      </c>
    </row>
    <row r="81" spans="1:12">
      <c r="A81" s="83">
        <v>2</v>
      </c>
      <c r="B81" s="83">
        <v>1985</v>
      </c>
      <c r="C81" s="84" t="s">
        <v>570</v>
      </c>
      <c r="D81" s="84" t="s">
        <v>580</v>
      </c>
      <c r="F81" s="1" t="s">
        <v>26</v>
      </c>
      <c r="G81" s="1">
        <v>-6</v>
      </c>
      <c r="H81" s="1">
        <v>-5</v>
      </c>
      <c r="I81" s="1">
        <v>-4</v>
      </c>
      <c r="J81" s="1">
        <v>-8</v>
      </c>
      <c r="K81" s="1">
        <v>-8</v>
      </c>
    </row>
    <row r="82" spans="1:12">
      <c r="A82" s="83">
        <v>2</v>
      </c>
      <c r="B82" s="83">
        <v>1985</v>
      </c>
      <c r="C82" s="84" t="s">
        <v>571</v>
      </c>
      <c r="F82" s="1" t="s">
        <v>20</v>
      </c>
    </row>
    <row r="83" spans="1:12">
      <c r="A83" s="83">
        <v>2</v>
      </c>
      <c r="B83" s="83">
        <v>1985</v>
      </c>
      <c r="C83" s="84" t="s">
        <v>571</v>
      </c>
      <c r="D83" s="84" t="s">
        <v>578</v>
      </c>
      <c r="F83" s="1" t="s">
        <v>18</v>
      </c>
      <c r="G83" s="1">
        <v>3</v>
      </c>
      <c r="H83" s="1">
        <v>2</v>
      </c>
      <c r="I83" s="1">
        <v>2</v>
      </c>
      <c r="J83" s="1">
        <v>0</v>
      </c>
      <c r="K83" s="1">
        <v>0</v>
      </c>
    </row>
    <row r="84" spans="1:12">
      <c r="A84" s="83">
        <v>2</v>
      </c>
      <c r="B84" s="83">
        <v>1985</v>
      </c>
      <c r="C84" s="84" t="s">
        <v>571</v>
      </c>
      <c r="D84" s="84" t="s">
        <v>579</v>
      </c>
      <c r="F84" s="1" t="s">
        <v>19</v>
      </c>
    </row>
    <row r="85" spans="1:12">
      <c r="A85" s="83">
        <v>2</v>
      </c>
      <c r="B85" s="83">
        <v>1985</v>
      </c>
      <c r="C85" s="84" t="s">
        <v>571</v>
      </c>
      <c r="D85" s="84" t="s">
        <v>579</v>
      </c>
      <c r="F85" s="1" t="s">
        <v>25</v>
      </c>
      <c r="G85" s="1">
        <v>-8</v>
      </c>
      <c r="H85" s="1">
        <v>-8</v>
      </c>
      <c r="I85" s="1">
        <v>-9</v>
      </c>
      <c r="J85" s="1">
        <v>-11</v>
      </c>
      <c r="K85" s="1">
        <v>-12</v>
      </c>
    </row>
    <row r="86" spans="1:12">
      <c r="A86" s="83">
        <v>2</v>
      </c>
      <c r="B86" s="83">
        <v>1985</v>
      </c>
      <c r="C86" s="84" t="s">
        <v>571</v>
      </c>
      <c r="D86" s="84" t="s">
        <v>579</v>
      </c>
      <c r="F86" s="1" t="s">
        <v>32</v>
      </c>
      <c r="G86" s="1">
        <v>4</v>
      </c>
      <c r="H86" s="1">
        <v>1</v>
      </c>
      <c r="I86" s="1">
        <v>1</v>
      </c>
      <c r="J86" s="1">
        <v>-1</v>
      </c>
      <c r="K86" s="1">
        <v>1</v>
      </c>
    </row>
    <row r="87" spans="1:12">
      <c r="A87" s="83">
        <v>2</v>
      </c>
      <c r="B87" s="83">
        <v>1985</v>
      </c>
      <c r="C87" s="84" t="s">
        <v>571</v>
      </c>
      <c r="D87" s="84" t="s">
        <v>580</v>
      </c>
      <c r="F87" s="1" t="s">
        <v>26</v>
      </c>
      <c r="G87" s="1">
        <v>2</v>
      </c>
      <c r="H87" s="1">
        <v>0</v>
      </c>
      <c r="I87" s="1">
        <v>-2</v>
      </c>
      <c r="J87" s="1">
        <v>0</v>
      </c>
      <c r="K87" s="1">
        <v>1</v>
      </c>
    </row>
    <row r="88" spans="1:12">
      <c r="A88" s="83">
        <v>2</v>
      </c>
      <c r="B88" s="83">
        <v>1985</v>
      </c>
      <c r="C88" s="84" t="s">
        <v>572</v>
      </c>
      <c r="F88" s="1" t="s">
        <v>21</v>
      </c>
    </row>
    <row r="89" spans="1:12">
      <c r="A89" s="83">
        <v>2</v>
      </c>
      <c r="B89" s="83">
        <v>1985</v>
      </c>
      <c r="C89" s="84" t="s">
        <v>572</v>
      </c>
      <c r="D89" s="84" t="s">
        <v>578</v>
      </c>
      <c r="F89" s="1" t="s">
        <v>18</v>
      </c>
      <c r="G89" s="1">
        <v>-1</v>
      </c>
      <c r="H89" s="1">
        <v>0</v>
      </c>
      <c r="I89" s="1">
        <v>-1</v>
      </c>
      <c r="J89" s="1">
        <v>-1</v>
      </c>
      <c r="K89" s="1">
        <v>0</v>
      </c>
    </row>
    <row r="90" spans="1:12">
      <c r="A90" s="83">
        <v>2</v>
      </c>
      <c r="B90" s="83">
        <v>1985</v>
      </c>
      <c r="C90" s="84" t="s">
        <v>572</v>
      </c>
      <c r="D90" s="84" t="s">
        <v>579</v>
      </c>
      <c r="F90" s="1" t="s">
        <v>19</v>
      </c>
      <c r="G90" s="1" t="s">
        <v>1</v>
      </c>
      <c r="H90" s="1" t="s">
        <v>1</v>
      </c>
      <c r="I90" s="1" t="s">
        <v>1</v>
      </c>
      <c r="J90" s="1" t="s">
        <v>1</v>
      </c>
      <c r="K90" s="1" t="s">
        <v>1</v>
      </c>
    </row>
    <row r="91" spans="1:12">
      <c r="A91" s="83">
        <v>2</v>
      </c>
      <c r="B91" s="83">
        <v>1985</v>
      </c>
      <c r="C91" s="84" t="s">
        <v>572</v>
      </c>
      <c r="D91" s="84" t="s">
        <v>579</v>
      </c>
      <c r="F91" s="1" t="s">
        <v>32</v>
      </c>
      <c r="G91" s="1">
        <v>16</v>
      </c>
      <c r="H91" s="1">
        <v>4</v>
      </c>
      <c r="I91" s="1">
        <v>2</v>
      </c>
      <c r="J91" s="1">
        <v>0</v>
      </c>
      <c r="K91" s="1">
        <v>-1</v>
      </c>
    </row>
    <row r="92" spans="1:12">
      <c r="A92" s="83">
        <v>2</v>
      </c>
      <c r="B92" s="83">
        <v>1985</v>
      </c>
      <c r="C92" s="84" t="s">
        <v>572</v>
      </c>
      <c r="D92" s="84" t="s">
        <v>580</v>
      </c>
      <c r="F92" s="1" t="s">
        <v>26</v>
      </c>
      <c r="G92" s="1">
        <v>0</v>
      </c>
      <c r="H92" s="1">
        <v>0</v>
      </c>
      <c r="I92" s="1">
        <v>1</v>
      </c>
      <c r="J92" s="1">
        <v>0</v>
      </c>
      <c r="K92" s="1">
        <v>-1</v>
      </c>
    </row>
    <row r="94" spans="1:12">
      <c r="A94" s="83">
        <v>2</v>
      </c>
      <c r="B94" s="83">
        <v>1985</v>
      </c>
      <c r="C94" s="84" t="s">
        <v>581</v>
      </c>
      <c r="D94" s="84" t="s">
        <v>586</v>
      </c>
      <c r="F94" s="1" t="s">
        <v>40</v>
      </c>
      <c r="G94" s="1">
        <f>H75-G78+G80+G81-G83+SUM(G85:G87)-G89+G91+G92</f>
        <v>203</v>
      </c>
      <c r="H94" s="1">
        <f>I75-H78+H80+H81-H83+SUM(H85:H87)-H89+H91+H92</f>
        <v>206</v>
      </c>
      <c r="I94" s="1">
        <f>J75-I78+I80+I81-I83+SUM(I85:I87)-I89+I91+I92</f>
        <v>225</v>
      </c>
      <c r="J94" s="1">
        <f>K75-J78+J80+J81-J83+SUM(J85:J87)-J89+J91+J92</f>
        <v>240</v>
      </c>
      <c r="K94" s="1">
        <f>L75-K78+K80+K81-K83+SUM(K85:K87)-K89+K91+K92</f>
        <v>266</v>
      </c>
      <c r="L94" s="1">
        <v>290</v>
      </c>
    </row>
    <row r="96" spans="1:12">
      <c r="A96" s="83">
        <v>2</v>
      </c>
      <c r="B96" s="83">
        <v>1985</v>
      </c>
      <c r="C96" s="84" t="s">
        <v>582</v>
      </c>
      <c r="F96" s="1" t="s">
        <v>41</v>
      </c>
      <c r="G96" s="1">
        <v>11</v>
      </c>
      <c r="H96" s="1">
        <v>9</v>
      </c>
      <c r="I96" s="1">
        <v>8</v>
      </c>
      <c r="J96" s="1">
        <v>9</v>
      </c>
      <c r="K96" s="1">
        <v>6</v>
      </c>
      <c r="L96" s="1">
        <v>6</v>
      </c>
    </row>
    <row r="98" spans="1:12">
      <c r="A98" s="83">
        <v>2</v>
      </c>
      <c r="B98" s="83">
        <v>1985</v>
      </c>
      <c r="C98" s="84" t="s">
        <v>575</v>
      </c>
      <c r="D98" s="84" t="s">
        <v>647</v>
      </c>
      <c r="F98" s="1" t="s">
        <v>42</v>
      </c>
      <c r="G98" s="1">
        <f t="shared" ref="G98:L98" si="3">G94+G96</f>
        <v>214</v>
      </c>
      <c r="H98" s="1">
        <f t="shared" si="3"/>
        <v>215</v>
      </c>
      <c r="I98" s="1">
        <f t="shared" si="3"/>
        <v>233</v>
      </c>
      <c r="J98" s="1">
        <f t="shared" si="3"/>
        <v>249</v>
      </c>
      <c r="K98" s="1">
        <f t="shared" si="3"/>
        <v>272</v>
      </c>
      <c r="L98" s="1">
        <f t="shared" si="3"/>
        <v>296</v>
      </c>
    </row>
    <row r="100" spans="1:12">
      <c r="A100" s="83">
        <v>8</v>
      </c>
      <c r="B100" s="83">
        <v>1985</v>
      </c>
      <c r="C100" s="84" t="s">
        <v>571</v>
      </c>
      <c r="F100" s="1" t="s">
        <v>20</v>
      </c>
    </row>
    <row r="101" spans="1:12">
      <c r="A101" s="83">
        <v>8</v>
      </c>
      <c r="B101" s="83">
        <v>1985</v>
      </c>
      <c r="C101" s="84" t="s">
        <v>571</v>
      </c>
      <c r="D101" s="84" t="s">
        <v>578</v>
      </c>
      <c r="F101" s="1" t="s">
        <v>18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</row>
    <row r="102" spans="1:12">
      <c r="A102" s="83">
        <v>8</v>
      </c>
      <c r="B102" s="83">
        <v>1985</v>
      </c>
      <c r="C102" s="84" t="s">
        <v>571</v>
      </c>
      <c r="D102" s="84" t="s">
        <v>579</v>
      </c>
      <c r="F102" s="1" t="s">
        <v>19</v>
      </c>
    </row>
    <row r="103" spans="1:12">
      <c r="A103" s="83">
        <v>8</v>
      </c>
      <c r="B103" s="83">
        <v>1985</v>
      </c>
      <c r="C103" s="84" t="s">
        <v>571</v>
      </c>
      <c r="D103" s="84" t="s">
        <v>579</v>
      </c>
      <c r="F103" s="1" t="s">
        <v>43</v>
      </c>
      <c r="G103" s="1">
        <v>0</v>
      </c>
      <c r="H103" s="1">
        <v>2</v>
      </c>
      <c r="I103" s="1">
        <v>4</v>
      </c>
      <c r="J103" s="1">
        <v>4</v>
      </c>
      <c r="K103" s="1">
        <v>4</v>
      </c>
      <c r="L103" s="1">
        <v>1</v>
      </c>
    </row>
    <row r="104" spans="1:12">
      <c r="A104" s="83">
        <v>8</v>
      </c>
      <c r="B104" s="83">
        <v>1985</v>
      </c>
      <c r="C104" s="84" t="s">
        <v>571</v>
      </c>
      <c r="D104" s="84" t="s">
        <v>579</v>
      </c>
      <c r="F104" s="1" t="s">
        <v>44</v>
      </c>
      <c r="G104" s="1">
        <v>0</v>
      </c>
      <c r="H104" s="1">
        <v>2</v>
      </c>
      <c r="I104" s="1">
        <v>2</v>
      </c>
      <c r="J104" s="1">
        <v>2</v>
      </c>
      <c r="K104" s="1">
        <v>1</v>
      </c>
      <c r="L104" s="1">
        <v>1</v>
      </c>
    </row>
    <row r="105" spans="1:12">
      <c r="A105" s="83">
        <v>8</v>
      </c>
      <c r="B105" s="83">
        <v>1985</v>
      </c>
      <c r="C105" s="84" t="s">
        <v>571</v>
      </c>
      <c r="D105" s="84" t="s">
        <v>579</v>
      </c>
      <c r="F105" s="1" t="s">
        <v>45</v>
      </c>
      <c r="G105" s="1">
        <v>2</v>
      </c>
      <c r="H105" s="1">
        <v>1</v>
      </c>
      <c r="I105" s="1">
        <v>0</v>
      </c>
      <c r="J105" s="1">
        <v>1</v>
      </c>
      <c r="K105" s="1">
        <v>1</v>
      </c>
      <c r="L105" s="1">
        <v>1</v>
      </c>
    </row>
    <row r="106" spans="1:12">
      <c r="A106" s="83">
        <v>8</v>
      </c>
      <c r="B106" s="83">
        <v>1985</v>
      </c>
      <c r="C106" s="84" t="s">
        <v>571</v>
      </c>
      <c r="D106" s="84" t="s">
        <v>580</v>
      </c>
      <c r="F106" s="1" t="s">
        <v>26</v>
      </c>
      <c r="G106" s="1">
        <v>-1</v>
      </c>
      <c r="H106" s="1">
        <v>0</v>
      </c>
      <c r="I106" s="1">
        <v>1</v>
      </c>
      <c r="J106" s="1">
        <v>1</v>
      </c>
      <c r="K106" s="1">
        <v>2</v>
      </c>
      <c r="L106" s="1">
        <v>3</v>
      </c>
    </row>
    <row r="108" spans="1:12">
      <c r="A108" s="83">
        <v>2</v>
      </c>
      <c r="B108" s="83">
        <v>1985</v>
      </c>
      <c r="C108" s="84" t="s">
        <v>575</v>
      </c>
      <c r="D108" s="84" t="s">
        <v>648</v>
      </c>
      <c r="F108" s="1" t="s">
        <v>46</v>
      </c>
      <c r="G108" s="1">
        <f t="shared" ref="G108:L108" si="4">G98-G101+SUM(G103:G106)</f>
        <v>215</v>
      </c>
      <c r="H108" s="1">
        <f t="shared" si="4"/>
        <v>220</v>
      </c>
      <c r="I108" s="1">
        <f t="shared" si="4"/>
        <v>240</v>
      </c>
      <c r="J108" s="1">
        <f t="shared" si="4"/>
        <v>257</v>
      </c>
      <c r="K108" s="1">
        <f t="shared" si="4"/>
        <v>280</v>
      </c>
      <c r="L108" s="1">
        <f t="shared" si="4"/>
        <v>302</v>
      </c>
    </row>
    <row r="110" spans="1:12">
      <c r="A110" s="83">
        <v>8</v>
      </c>
      <c r="B110" s="83">
        <v>1985</v>
      </c>
      <c r="C110" s="84" t="s">
        <v>570</v>
      </c>
      <c r="F110" s="1" t="s">
        <v>17</v>
      </c>
      <c r="G110" s="1">
        <f t="shared" ref="G110:L110" si="5">-G111+SUM(G113:G114)</f>
        <v>0</v>
      </c>
      <c r="H110" s="1">
        <f t="shared" si="5"/>
        <v>-10</v>
      </c>
      <c r="I110" s="1">
        <f t="shared" si="5"/>
        <v>-10</v>
      </c>
      <c r="J110" s="1">
        <f t="shared" si="5"/>
        <v>-12</v>
      </c>
      <c r="K110" s="1">
        <f t="shared" si="5"/>
        <v>-13</v>
      </c>
      <c r="L110" s="1">
        <f t="shared" si="5"/>
        <v>-13</v>
      </c>
    </row>
    <row r="111" spans="1:12">
      <c r="A111" s="83">
        <v>8</v>
      </c>
      <c r="B111" s="83">
        <v>1985</v>
      </c>
      <c r="C111" s="84" t="s">
        <v>570</v>
      </c>
      <c r="D111" s="84" t="s">
        <v>578</v>
      </c>
      <c r="F111" s="1" t="s">
        <v>18</v>
      </c>
      <c r="G111" s="1">
        <v>-1</v>
      </c>
      <c r="H111" s="1">
        <v>2</v>
      </c>
      <c r="I111" s="1">
        <v>-2</v>
      </c>
      <c r="J111" s="1">
        <v>-4</v>
      </c>
      <c r="K111" s="1">
        <v>-6</v>
      </c>
      <c r="L111" s="1">
        <v>-10</v>
      </c>
    </row>
    <row r="112" spans="1:12">
      <c r="A112" s="83">
        <v>8</v>
      </c>
      <c r="B112" s="83">
        <v>1985</v>
      </c>
      <c r="C112" s="84" t="s">
        <v>570</v>
      </c>
      <c r="D112" s="84" t="s">
        <v>579</v>
      </c>
      <c r="F112" s="1" t="s">
        <v>19</v>
      </c>
      <c r="G112" s="1" t="s">
        <v>1</v>
      </c>
      <c r="H112" s="1" t="s">
        <v>1</v>
      </c>
      <c r="I112" s="1" t="s">
        <v>1</v>
      </c>
      <c r="J112" s="1" t="s">
        <v>1</v>
      </c>
      <c r="K112" s="1" t="s">
        <v>1</v>
      </c>
      <c r="L112" s="1" t="s">
        <v>1</v>
      </c>
    </row>
    <row r="113" spans="1:12">
      <c r="A113" s="83">
        <v>8</v>
      </c>
      <c r="B113" s="83">
        <v>1985</v>
      </c>
      <c r="C113" s="84" t="s">
        <v>570</v>
      </c>
      <c r="D113" s="84" t="s">
        <v>579</v>
      </c>
      <c r="F113" s="1" t="s">
        <v>32</v>
      </c>
      <c r="G113" s="1">
        <v>0</v>
      </c>
      <c r="H113" s="1">
        <v>0</v>
      </c>
      <c r="I113" s="1">
        <v>0</v>
      </c>
      <c r="J113" s="1">
        <v>1</v>
      </c>
      <c r="K113" s="1">
        <v>1</v>
      </c>
      <c r="L113" s="1">
        <v>1</v>
      </c>
    </row>
    <row r="114" spans="1:12">
      <c r="A114" s="83">
        <v>8</v>
      </c>
      <c r="B114" s="83">
        <v>1985</v>
      </c>
      <c r="C114" s="84" t="s">
        <v>570</v>
      </c>
      <c r="D114" s="84" t="s">
        <v>580</v>
      </c>
      <c r="F114" s="1" t="s">
        <v>26</v>
      </c>
      <c r="G114" s="1">
        <v>-1</v>
      </c>
      <c r="H114" s="1">
        <v>-8</v>
      </c>
      <c r="I114" s="1">
        <v>-12</v>
      </c>
      <c r="J114" s="1">
        <v>-17</v>
      </c>
      <c r="K114" s="1">
        <v>-20</v>
      </c>
      <c r="L114" s="1">
        <v>-24</v>
      </c>
    </row>
    <row r="115" spans="1:12">
      <c r="A115" s="83">
        <v>8</v>
      </c>
      <c r="B115" s="83">
        <v>1985</v>
      </c>
      <c r="C115" s="84" t="s">
        <v>571</v>
      </c>
      <c r="F115" s="1" t="s">
        <v>20</v>
      </c>
    </row>
    <row r="116" spans="1:12">
      <c r="A116" s="83">
        <v>8</v>
      </c>
      <c r="B116" s="83">
        <v>1985</v>
      </c>
      <c r="C116" s="84" t="s">
        <v>571</v>
      </c>
      <c r="D116" s="84" t="s">
        <v>578</v>
      </c>
      <c r="F116" s="1" t="s">
        <v>18</v>
      </c>
      <c r="G116" s="1">
        <v>3</v>
      </c>
      <c r="H116" s="1">
        <v>-3</v>
      </c>
      <c r="I116" s="1">
        <v>-1</v>
      </c>
      <c r="J116" s="1">
        <v>1</v>
      </c>
      <c r="K116" s="1">
        <v>4</v>
      </c>
      <c r="L116" s="1">
        <v>6</v>
      </c>
    </row>
    <row r="117" spans="1:12">
      <c r="A117" s="83">
        <v>8</v>
      </c>
      <c r="B117" s="83">
        <v>1985</v>
      </c>
      <c r="C117" s="84" t="s">
        <v>571</v>
      </c>
      <c r="D117" s="84" t="s">
        <v>579</v>
      </c>
      <c r="F117" s="1" t="s">
        <v>19</v>
      </c>
    </row>
    <row r="118" spans="1:12">
      <c r="A118" s="83">
        <v>8</v>
      </c>
      <c r="B118" s="83">
        <v>1985</v>
      </c>
      <c r="C118" s="84" t="s">
        <v>571</v>
      </c>
      <c r="D118" s="84" t="s">
        <v>579</v>
      </c>
      <c r="F118" s="1" t="s">
        <v>25</v>
      </c>
      <c r="G118" s="1">
        <v>-3</v>
      </c>
      <c r="H118" s="1">
        <v>-3</v>
      </c>
      <c r="I118" s="1">
        <v>-3</v>
      </c>
      <c r="J118" s="1">
        <v>-2</v>
      </c>
      <c r="K118" s="1">
        <v>-2</v>
      </c>
      <c r="L118" s="1">
        <v>-1</v>
      </c>
    </row>
    <row r="119" spans="1:12">
      <c r="A119" s="83">
        <v>8</v>
      </c>
      <c r="B119" s="83">
        <v>1985</v>
      </c>
      <c r="C119" s="84" t="s">
        <v>571</v>
      </c>
      <c r="D119" s="84" t="s">
        <v>579</v>
      </c>
      <c r="F119" s="1" t="s">
        <v>47</v>
      </c>
      <c r="G119" s="1">
        <v>2</v>
      </c>
      <c r="H119" s="1">
        <v>3</v>
      </c>
      <c r="I119" s="1">
        <v>2</v>
      </c>
      <c r="J119" s="1">
        <v>2</v>
      </c>
      <c r="K119" s="1">
        <v>3</v>
      </c>
      <c r="L119" s="1">
        <v>3</v>
      </c>
    </row>
    <row r="120" spans="1:12">
      <c r="A120" s="83">
        <v>8</v>
      </c>
      <c r="B120" s="83">
        <v>1985</v>
      </c>
      <c r="C120" s="84" t="s">
        <v>571</v>
      </c>
      <c r="D120" s="84" t="s">
        <v>579</v>
      </c>
      <c r="F120" s="1" t="s">
        <v>32</v>
      </c>
      <c r="G120" s="1">
        <v>-3</v>
      </c>
      <c r="H120" s="1">
        <v>-3</v>
      </c>
      <c r="I120" s="1">
        <v>-1</v>
      </c>
      <c r="J120" s="1">
        <v>-1</v>
      </c>
      <c r="K120" s="1">
        <v>0</v>
      </c>
      <c r="L120" s="1">
        <v>0</v>
      </c>
    </row>
    <row r="121" spans="1:12">
      <c r="A121" s="83">
        <v>8</v>
      </c>
      <c r="B121" s="83">
        <v>1985</v>
      </c>
      <c r="C121" s="84" t="s">
        <v>571</v>
      </c>
      <c r="D121" s="84" t="s">
        <v>580</v>
      </c>
      <c r="F121" s="1" t="s">
        <v>26</v>
      </c>
      <c r="G121" s="1">
        <v>0</v>
      </c>
      <c r="H121" s="1">
        <v>0</v>
      </c>
      <c r="I121" s="1">
        <v>0</v>
      </c>
      <c r="J121" s="1">
        <v>-1</v>
      </c>
      <c r="K121" s="1">
        <v>0</v>
      </c>
      <c r="L121" s="1">
        <v>-1</v>
      </c>
    </row>
    <row r="122" spans="1:12">
      <c r="A122" s="83">
        <v>8</v>
      </c>
      <c r="B122" s="83">
        <v>1985</v>
      </c>
      <c r="C122" s="84" t="s">
        <v>572</v>
      </c>
      <c r="F122" s="1" t="s">
        <v>21</v>
      </c>
      <c r="G122" s="1" t="s">
        <v>1</v>
      </c>
      <c r="H122" s="1" t="s">
        <v>1</v>
      </c>
      <c r="I122" s="1" t="s">
        <v>1</v>
      </c>
      <c r="J122" s="1" t="s">
        <v>1</v>
      </c>
      <c r="K122" s="1" t="s">
        <v>1</v>
      </c>
      <c r="L122" s="1" t="s">
        <v>1</v>
      </c>
    </row>
    <row r="123" spans="1:12">
      <c r="A123" s="83">
        <v>8</v>
      </c>
      <c r="B123" s="83">
        <v>1985</v>
      </c>
      <c r="C123" s="84" t="s">
        <v>572</v>
      </c>
      <c r="D123" s="84" t="s">
        <v>578</v>
      </c>
      <c r="F123" s="1" t="s">
        <v>18</v>
      </c>
      <c r="G123" s="1">
        <v>0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</row>
    <row r="124" spans="1:12">
      <c r="A124" s="83">
        <v>8</v>
      </c>
      <c r="B124" s="83">
        <v>1985</v>
      </c>
      <c r="C124" s="84" t="s">
        <v>572</v>
      </c>
      <c r="D124" s="84" t="s">
        <v>579</v>
      </c>
      <c r="F124" s="1" t="s">
        <v>19</v>
      </c>
    </row>
    <row r="125" spans="1:12">
      <c r="A125" s="83">
        <v>8</v>
      </c>
      <c r="B125" s="83">
        <v>1985</v>
      </c>
      <c r="C125" s="84" t="s">
        <v>572</v>
      </c>
      <c r="D125" s="84" t="s">
        <v>579</v>
      </c>
      <c r="F125" s="1" t="s">
        <v>32</v>
      </c>
      <c r="G125" s="1">
        <v>3</v>
      </c>
      <c r="H125" s="1">
        <v>2</v>
      </c>
      <c r="I125" s="1">
        <v>0</v>
      </c>
      <c r="J125" s="1">
        <v>1</v>
      </c>
      <c r="K125" s="1">
        <v>0</v>
      </c>
      <c r="L125" s="1">
        <v>1</v>
      </c>
    </row>
    <row r="126" spans="1:12">
      <c r="A126" s="83">
        <v>8</v>
      </c>
      <c r="B126" s="83">
        <v>1985</v>
      </c>
      <c r="C126" s="84" t="s">
        <v>572</v>
      </c>
      <c r="D126" s="84" t="s">
        <v>580</v>
      </c>
      <c r="F126" s="1" t="s">
        <v>26</v>
      </c>
      <c r="G126" s="1">
        <v>0</v>
      </c>
      <c r="H126" s="1">
        <v>0</v>
      </c>
      <c r="I126" s="1">
        <v>0</v>
      </c>
      <c r="J126" s="1">
        <v>0</v>
      </c>
      <c r="K126" s="1">
        <v>0</v>
      </c>
      <c r="L126" s="1">
        <v>0</v>
      </c>
    </row>
    <row r="128" spans="1:12">
      <c r="A128" s="83">
        <v>8</v>
      </c>
      <c r="B128" s="83">
        <v>1985</v>
      </c>
      <c r="C128" s="84" t="s">
        <v>574</v>
      </c>
      <c r="D128" s="84" t="s">
        <v>587</v>
      </c>
      <c r="F128" s="1" t="s">
        <v>48</v>
      </c>
      <c r="G128" s="1">
        <v>1</v>
      </c>
      <c r="H128" s="1">
        <v>0</v>
      </c>
      <c r="I128" s="1">
        <v>0</v>
      </c>
      <c r="J128" s="1">
        <v>0</v>
      </c>
      <c r="K128" s="1">
        <v>0</v>
      </c>
      <c r="L128" s="1">
        <v>0</v>
      </c>
    </row>
    <row r="130" spans="1:12">
      <c r="A130" s="83">
        <v>8</v>
      </c>
      <c r="B130" s="83">
        <v>1985</v>
      </c>
      <c r="C130" s="84" t="s">
        <v>575</v>
      </c>
      <c r="D130" s="84" t="s">
        <v>586</v>
      </c>
      <c r="F130" s="1" t="s">
        <v>49</v>
      </c>
      <c r="G130" s="1">
        <f t="shared" ref="G130:L130" si="6">G108-G111+G113+G114-G116+SUM(G118:G121)+G125+G126-G128</f>
        <v>210</v>
      </c>
      <c r="H130" s="1">
        <f t="shared" si="6"/>
        <v>212</v>
      </c>
      <c r="I130" s="1">
        <f t="shared" si="6"/>
        <v>229</v>
      </c>
      <c r="J130" s="1">
        <f t="shared" si="6"/>
        <v>243</v>
      </c>
      <c r="K130" s="1">
        <f t="shared" si="6"/>
        <v>264</v>
      </c>
      <c r="L130" s="1">
        <f t="shared" si="6"/>
        <v>285</v>
      </c>
    </row>
    <row r="131" spans="1:12">
      <c r="G131" s="4" t="s">
        <v>34</v>
      </c>
    </row>
    <row r="132" spans="1:12">
      <c r="A132" s="83">
        <v>2</v>
      </c>
      <c r="B132" s="83">
        <v>1986</v>
      </c>
      <c r="C132" s="84" t="s">
        <v>570</v>
      </c>
      <c r="F132" s="1" t="s">
        <v>17</v>
      </c>
      <c r="G132" s="1">
        <f>-G133+SUM(G135:G136)</f>
        <v>12</v>
      </c>
      <c r="H132" s="1">
        <f>-H133+SUM(H135:H136)</f>
        <v>5</v>
      </c>
      <c r="I132" s="1">
        <f>-I133+SUM(I135:I136)</f>
        <v>-4</v>
      </c>
      <c r="J132" s="1">
        <f>-J133+SUM(J135:J136)</f>
        <v>-13</v>
      </c>
      <c r="K132" s="1">
        <f>-K133+SUM(K135:K136)</f>
        <v>-24</v>
      </c>
    </row>
    <row r="133" spans="1:12">
      <c r="A133" s="83">
        <v>2</v>
      </c>
      <c r="B133" s="83">
        <v>1986</v>
      </c>
      <c r="C133" s="84" t="s">
        <v>570</v>
      </c>
      <c r="D133" s="84" t="s">
        <v>578</v>
      </c>
      <c r="F133" s="1" t="s">
        <v>18</v>
      </c>
      <c r="G133" s="1">
        <v>-14</v>
      </c>
      <c r="H133" s="1">
        <v>-14</v>
      </c>
      <c r="I133" s="1">
        <v>-11</v>
      </c>
      <c r="J133" s="1">
        <v>-9</v>
      </c>
      <c r="K133" s="1">
        <v>-9</v>
      </c>
    </row>
    <row r="134" spans="1:12">
      <c r="A134" s="83">
        <v>2</v>
      </c>
      <c r="B134" s="83">
        <v>1986</v>
      </c>
      <c r="C134" s="84" t="s">
        <v>570</v>
      </c>
      <c r="D134" s="84" t="s">
        <v>579</v>
      </c>
      <c r="F134" s="1" t="s">
        <v>19</v>
      </c>
      <c r="G134" s="1" t="s">
        <v>1</v>
      </c>
      <c r="H134" s="1" t="s">
        <v>1</v>
      </c>
      <c r="I134" s="1" t="s">
        <v>1</v>
      </c>
      <c r="J134" s="1" t="s">
        <v>1</v>
      </c>
      <c r="K134" s="1" t="s">
        <v>1</v>
      </c>
    </row>
    <row r="135" spans="1:12">
      <c r="A135" s="83">
        <v>2</v>
      </c>
      <c r="B135" s="83">
        <v>1986</v>
      </c>
      <c r="C135" s="84" t="s">
        <v>570</v>
      </c>
      <c r="D135" s="84" t="s">
        <v>579</v>
      </c>
      <c r="F135" s="1" t="s">
        <v>32</v>
      </c>
      <c r="G135" s="1">
        <v>-3</v>
      </c>
      <c r="H135" s="1">
        <v>-5</v>
      </c>
      <c r="I135" s="1">
        <v>-8</v>
      </c>
      <c r="J135" s="1">
        <v>-7</v>
      </c>
      <c r="K135" s="1">
        <v>-7</v>
      </c>
    </row>
    <row r="136" spans="1:12">
      <c r="A136" s="83">
        <v>2</v>
      </c>
      <c r="B136" s="83">
        <v>1986</v>
      </c>
      <c r="C136" s="84" t="s">
        <v>570</v>
      </c>
      <c r="D136" s="84" t="s">
        <v>580</v>
      </c>
      <c r="F136" s="1" t="s">
        <v>26</v>
      </c>
      <c r="G136" s="1">
        <v>1</v>
      </c>
      <c r="H136" s="1">
        <v>-4</v>
      </c>
      <c r="I136" s="1">
        <v>-7</v>
      </c>
      <c r="J136" s="1">
        <v>-15</v>
      </c>
      <c r="K136" s="1">
        <v>-26</v>
      </c>
    </row>
    <row r="137" spans="1:12">
      <c r="A137" s="83">
        <v>2</v>
      </c>
      <c r="B137" s="83">
        <v>1986</v>
      </c>
      <c r="C137" s="84" t="s">
        <v>571</v>
      </c>
      <c r="F137" s="1" t="s">
        <v>20</v>
      </c>
    </row>
    <row r="138" spans="1:12">
      <c r="A138" s="83">
        <v>2</v>
      </c>
      <c r="B138" s="83">
        <v>1986</v>
      </c>
      <c r="C138" s="84" t="s">
        <v>571</v>
      </c>
      <c r="D138" s="84" t="s">
        <v>578</v>
      </c>
      <c r="F138" s="1" t="s">
        <v>18</v>
      </c>
      <c r="G138" s="1">
        <v>3</v>
      </c>
      <c r="H138" s="1">
        <v>5</v>
      </c>
      <c r="I138" s="1">
        <v>0</v>
      </c>
      <c r="J138" s="1">
        <v>-2</v>
      </c>
      <c r="K138" s="1">
        <v>-8</v>
      </c>
    </row>
    <row r="139" spans="1:12">
      <c r="A139" s="83">
        <v>2</v>
      </c>
      <c r="B139" s="83">
        <v>1986</v>
      </c>
      <c r="C139" s="84" t="s">
        <v>571</v>
      </c>
      <c r="D139" s="84" t="s">
        <v>579</v>
      </c>
      <c r="F139" s="1" t="s">
        <v>19</v>
      </c>
    </row>
    <row r="140" spans="1:12">
      <c r="A140" s="83">
        <v>2</v>
      </c>
      <c r="B140" s="83">
        <v>1986</v>
      </c>
      <c r="C140" s="84" t="s">
        <v>571</v>
      </c>
      <c r="D140" s="84" t="s">
        <v>579</v>
      </c>
      <c r="F140" s="1" t="s">
        <v>50</v>
      </c>
      <c r="G140" s="1">
        <v>5</v>
      </c>
      <c r="H140" s="1">
        <v>3</v>
      </c>
      <c r="I140" s="1">
        <v>5</v>
      </c>
      <c r="J140" s="1">
        <v>4</v>
      </c>
      <c r="K140" s="1">
        <v>1</v>
      </c>
    </row>
    <row r="141" spans="1:12">
      <c r="A141" s="83">
        <v>2</v>
      </c>
      <c r="B141" s="83">
        <v>1986</v>
      </c>
      <c r="C141" s="84" t="s">
        <v>572</v>
      </c>
      <c r="F141" s="1" t="s">
        <v>21</v>
      </c>
      <c r="G141" s="1" t="s">
        <v>1</v>
      </c>
      <c r="H141" s="1" t="s">
        <v>1</v>
      </c>
      <c r="I141" s="1" t="s">
        <v>1</v>
      </c>
      <c r="J141" s="1" t="s">
        <v>1</v>
      </c>
      <c r="K141" s="1" t="s">
        <v>1</v>
      </c>
    </row>
    <row r="142" spans="1:12">
      <c r="A142" s="83">
        <v>2</v>
      </c>
      <c r="B142" s="83">
        <v>1986</v>
      </c>
      <c r="C142" s="84" t="s">
        <v>572</v>
      </c>
      <c r="D142" s="84" t="s">
        <v>578</v>
      </c>
      <c r="F142" s="1" t="s">
        <v>18</v>
      </c>
      <c r="G142" s="1">
        <v>1</v>
      </c>
      <c r="H142" s="1">
        <v>0</v>
      </c>
      <c r="I142" s="1">
        <v>0</v>
      </c>
      <c r="J142" s="1">
        <v>1</v>
      </c>
      <c r="K142" s="1">
        <v>1</v>
      </c>
    </row>
    <row r="143" spans="1:12">
      <c r="A143" s="83">
        <v>2</v>
      </c>
      <c r="B143" s="83">
        <v>1986</v>
      </c>
      <c r="C143" s="84" t="s">
        <v>572</v>
      </c>
      <c r="D143" s="84" t="s">
        <v>579</v>
      </c>
      <c r="F143" s="1" t="s">
        <v>19</v>
      </c>
    </row>
    <row r="144" spans="1:12">
      <c r="A144" s="83">
        <v>2</v>
      </c>
      <c r="B144" s="83">
        <v>1986</v>
      </c>
      <c r="C144" s="84" t="s">
        <v>572</v>
      </c>
      <c r="D144" s="84" t="s">
        <v>579</v>
      </c>
      <c r="F144" s="1" t="s">
        <v>32</v>
      </c>
      <c r="G144" s="1">
        <v>-16</v>
      </c>
      <c r="H144" s="1">
        <v>-48</v>
      </c>
      <c r="I144" s="1">
        <v>-70</v>
      </c>
      <c r="J144" s="1">
        <v>-96</v>
      </c>
      <c r="K144" s="1">
        <v>-124</v>
      </c>
    </row>
    <row r="145" spans="1:12">
      <c r="A145" s="83">
        <v>2</v>
      </c>
      <c r="B145" s="83">
        <v>1986</v>
      </c>
      <c r="C145" s="84" t="s">
        <v>572</v>
      </c>
      <c r="D145" s="84" t="s">
        <v>580</v>
      </c>
      <c r="F145" s="1" t="s">
        <v>26</v>
      </c>
      <c r="G145" s="1">
        <v>-1</v>
      </c>
      <c r="H145" s="1">
        <v>-3</v>
      </c>
      <c r="I145" s="1">
        <v>-9</v>
      </c>
      <c r="J145" s="1">
        <v>-16</v>
      </c>
      <c r="K145" s="1">
        <v>-25</v>
      </c>
    </row>
    <row r="147" spans="1:12">
      <c r="A147" s="83">
        <v>2</v>
      </c>
      <c r="B147" s="83">
        <v>1986</v>
      </c>
      <c r="C147" s="84" t="s">
        <v>575</v>
      </c>
      <c r="D147" s="84" t="s">
        <v>586</v>
      </c>
      <c r="F147" s="1" t="s">
        <v>51</v>
      </c>
      <c r="G147" s="1">
        <f>H130-G133+G135+G136-G138+G140-G142+G144+G145</f>
        <v>208</v>
      </c>
      <c r="H147" s="1">
        <f>I130-H133+H135+H136-H138+H140-H142+H144+H145</f>
        <v>181</v>
      </c>
      <c r="I147" s="1">
        <f>J130-I133+I135+I136-I138+I140-I142+I144+I145</f>
        <v>165</v>
      </c>
      <c r="J147" s="1">
        <f>K130-J133+J135+J136-J138+J140-J142+J144+J145</f>
        <v>144</v>
      </c>
      <c r="K147" s="1">
        <f>L130-K133+K135+K136-K138+K140-K142+K144+K145</f>
        <v>120</v>
      </c>
      <c r="L147" s="1">
        <v>104</v>
      </c>
    </row>
    <row r="149" spans="1:12">
      <c r="A149" s="83">
        <v>8</v>
      </c>
      <c r="B149" s="83">
        <v>1986</v>
      </c>
      <c r="C149" s="84" t="s">
        <v>570</v>
      </c>
      <c r="F149" s="1" t="s">
        <v>17</v>
      </c>
      <c r="G149" s="1">
        <f t="shared" ref="G149:L149" si="7">-G150+SUM(G152:G153)</f>
        <v>7</v>
      </c>
      <c r="H149" s="1">
        <f t="shared" si="7"/>
        <v>3</v>
      </c>
      <c r="I149" s="1">
        <f t="shared" si="7"/>
        <v>-12</v>
      </c>
      <c r="J149" s="1">
        <f t="shared" si="7"/>
        <v>-17</v>
      </c>
      <c r="K149" s="1">
        <f t="shared" si="7"/>
        <v>-25</v>
      </c>
      <c r="L149" s="1">
        <f t="shared" si="7"/>
        <v>-35</v>
      </c>
    </row>
    <row r="150" spans="1:12">
      <c r="A150" s="83">
        <v>8</v>
      </c>
      <c r="B150" s="83">
        <v>1986</v>
      </c>
      <c r="C150" s="84" t="s">
        <v>570</v>
      </c>
      <c r="D150" s="84" t="s">
        <v>578</v>
      </c>
      <c r="F150" s="1" t="s">
        <v>18</v>
      </c>
      <c r="G150" s="1">
        <v>-6</v>
      </c>
      <c r="H150" s="1">
        <v>-16</v>
      </c>
      <c r="I150" s="1">
        <v>-8</v>
      </c>
      <c r="J150" s="1">
        <v>-4</v>
      </c>
      <c r="K150" s="1">
        <v>0</v>
      </c>
      <c r="L150" s="1">
        <v>6</v>
      </c>
    </row>
    <row r="151" spans="1:12">
      <c r="A151" s="83">
        <v>8</v>
      </c>
      <c r="B151" s="83">
        <v>1986</v>
      </c>
      <c r="C151" s="84" t="s">
        <v>570</v>
      </c>
      <c r="D151" s="84" t="s">
        <v>579</v>
      </c>
      <c r="F151" s="1" t="s">
        <v>19</v>
      </c>
      <c r="G151" s="1" t="s">
        <v>1</v>
      </c>
      <c r="H151" s="1" t="s">
        <v>1</v>
      </c>
      <c r="I151" s="1" t="s">
        <v>1</v>
      </c>
      <c r="J151" s="1" t="s">
        <v>1</v>
      </c>
      <c r="K151" s="1" t="s">
        <v>1</v>
      </c>
      <c r="L151" s="1" t="s">
        <v>1</v>
      </c>
    </row>
    <row r="152" spans="1:12">
      <c r="A152" s="83">
        <v>8</v>
      </c>
      <c r="B152" s="83">
        <v>1986</v>
      </c>
      <c r="C152" s="84" t="s">
        <v>570</v>
      </c>
      <c r="D152" s="84" t="s">
        <v>579</v>
      </c>
      <c r="F152" s="1" t="s">
        <v>32</v>
      </c>
      <c r="G152" s="1">
        <v>1</v>
      </c>
      <c r="H152" s="1">
        <v>-8</v>
      </c>
      <c r="I152" s="1">
        <v>-10</v>
      </c>
      <c r="J152" s="1">
        <v>-11</v>
      </c>
      <c r="K152" s="1">
        <v>-13</v>
      </c>
      <c r="L152" s="1">
        <v>-15</v>
      </c>
    </row>
    <row r="153" spans="1:12">
      <c r="A153" s="83">
        <v>8</v>
      </c>
      <c r="B153" s="83">
        <v>1986</v>
      </c>
      <c r="C153" s="84" t="s">
        <v>570</v>
      </c>
      <c r="D153" s="84" t="s">
        <v>580</v>
      </c>
      <c r="F153" s="1" t="s">
        <v>52</v>
      </c>
      <c r="G153" s="1">
        <v>0</v>
      </c>
      <c r="H153" s="1">
        <v>-5</v>
      </c>
      <c r="I153" s="1">
        <v>-10</v>
      </c>
      <c r="J153" s="1">
        <v>-10</v>
      </c>
      <c r="K153" s="1">
        <v>-12</v>
      </c>
      <c r="L153" s="1">
        <v>-14</v>
      </c>
    </row>
    <row r="154" spans="1:12">
      <c r="A154" s="83">
        <v>8</v>
      </c>
      <c r="B154" s="83">
        <v>1986</v>
      </c>
      <c r="C154" s="84" t="s">
        <v>571</v>
      </c>
      <c r="F154" s="1" t="s">
        <v>20</v>
      </c>
    </row>
    <row r="155" spans="1:12">
      <c r="A155" s="83">
        <v>8</v>
      </c>
      <c r="B155" s="83">
        <v>1986</v>
      </c>
      <c r="C155" s="84" t="s">
        <v>571</v>
      </c>
      <c r="D155" s="84" t="s">
        <v>578</v>
      </c>
      <c r="F155" s="1" t="s">
        <v>18</v>
      </c>
      <c r="G155" s="1">
        <v>-6</v>
      </c>
      <c r="H155" s="1">
        <v>-3</v>
      </c>
      <c r="I155" s="1">
        <v>-1</v>
      </c>
      <c r="J155" s="1">
        <v>-4</v>
      </c>
      <c r="K155" s="1">
        <v>-4</v>
      </c>
      <c r="L155" s="1">
        <v>-4</v>
      </c>
    </row>
    <row r="156" spans="1:12">
      <c r="A156" s="83">
        <v>8</v>
      </c>
      <c r="B156" s="83">
        <v>1986</v>
      </c>
      <c r="C156" s="84" t="s">
        <v>571</v>
      </c>
      <c r="D156" s="84" t="s">
        <v>579</v>
      </c>
      <c r="F156" s="1" t="s">
        <v>19</v>
      </c>
    </row>
    <row r="157" spans="1:12">
      <c r="A157" s="83">
        <v>8</v>
      </c>
      <c r="B157" s="83">
        <v>1986</v>
      </c>
      <c r="C157" s="84" t="s">
        <v>571</v>
      </c>
      <c r="D157" s="84" t="s">
        <v>579</v>
      </c>
      <c r="F157" s="1" t="s">
        <v>47</v>
      </c>
      <c r="G157" s="1">
        <v>1</v>
      </c>
      <c r="H157" s="1">
        <v>2</v>
      </c>
      <c r="I157" s="1">
        <v>1</v>
      </c>
      <c r="J157" s="1">
        <v>2</v>
      </c>
      <c r="K157" s="1">
        <v>3</v>
      </c>
      <c r="L157" s="1">
        <v>3</v>
      </c>
    </row>
    <row r="158" spans="1:12">
      <c r="A158" s="83">
        <v>8</v>
      </c>
      <c r="B158" s="83">
        <v>1986</v>
      </c>
      <c r="C158" s="84" t="s">
        <v>571</v>
      </c>
      <c r="D158" s="84" t="s">
        <v>579</v>
      </c>
      <c r="F158" s="1" t="s">
        <v>53</v>
      </c>
      <c r="G158" s="1">
        <v>2</v>
      </c>
      <c r="H158" s="1">
        <v>2</v>
      </c>
      <c r="I158" s="1">
        <v>1</v>
      </c>
      <c r="J158" s="1">
        <v>3</v>
      </c>
      <c r="K158" s="1">
        <v>2</v>
      </c>
      <c r="L158" s="1">
        <v>2</v>
      </c>
    </row>
    <row r="159" spans="1:12">
      <c r="A159" s="83">
        <v>8</v>
      </c>
      <c r="B159" s="83">
        <v>1986</v>
      </c>
      <c r="C159" s="84" t="s">
        <v>571</v>
      </c>
      <c r="D159" s="84" t="s">
        <v>579</v>
      </c>
      <c r="F159" s="1" t="s">
        <v>54</v>
      </c>
      <c r="G159" s="1">
        <v>2</v>
      </c>
      <c r="H159" s="1">
        <v>1</v>
      </c>
      <c r="I159" s="1">
        <v>0</v>
      </c>
      <c r="J159" s="1">
        <v>1</v>
      </c>
      <c r="K159" s="1">
        <v>1</v>
      </c>
      <c r="L159" s="1">
        <v>2</v>
      </c>
    </row>
    <row r="160" spans="1:12">
      <c r="A160" s="83">
        <v>8</v>
      </c>
      <c r="B160" s="83">
        <v>1986</v>
      </c>
      <c r="C160" s="84" t="s">
        <v>571</v>
      </c>
      <c r="D160" s="84" t="s">
        <v>579</v>
      </c>
      <c r="F160" s="1" t="s">
        <v>32</v>
      </c>
      <c r="G160" s="1">
        <v>3</v>
      </c>
      <c r="H160" s="1">
        <v>3</v>
      </c>
      <c r="I160" s="1">
        <v>3</v>
      </c>
      <c r="J160" s="1">
        <v>0</v>
      </c>
      <c r="K160" s="1">
        <v>3</v>
      </c>
      <c r="L160" s="1">
        <v>1</v>
      </c>
    </row>
    <row r="161" spans="1:12">
      <c r="A161" s="83">
        <v>8</v>
      </c>
      <c r="B161" s="83">
        <v>1986</v>
      </c>
      <c r="C161" s="84" t="s">
        <v>571</v>
      </c>
      <c r="D161" s="84" t="s">
        <v>580</v>
      </c>
      <c r="F161" s="1" t="s">
        <v>26</v>
      </c>
      <c r="G161" s="1">
        <v>0</v>
      </c>
      <c r="H161" s="1">
        <v>1</v>
      </c>
      <c r="I161" s="1">
        <v>1</v>
      </c>
      <c r="J161" s="1">
        <v>3</v>
      </c>
      <c r="K161" s="1">
        <v>3</v>
      </c>
      <c r="L161" s="1">
        <v>4</v>
      </c>
    </row>
    <row r="162" spans="1:12">
      <c r="A162" s="83">
        <v>8</v>
      </c>
      <c r="B162" s="83">
        <v>1986</v>
      </c>
      <c r="C162" s="84" t="s">
        <v>572</v>
      </c>
      <c r="F162" s="1" t="s">
        <v>21</v>
      </c>
      <c r="G162" s="1" t="s">
        <v>1</v>
      </c>
      <c r="H162" s="1" t="s">
        <v>1</v>
      </c>
      <c r="I162" s="1" t="s">
        <v>1</v>
      </c>
      <c r="J162" s="1" t="s">
        <v>1</v>
      </c>
      <c r="K162" s="1" t="s">
        <v>1</v>
      </c>
      <c r="L162" s="1" t="s">
        <v>1</v>
      </c>
    </row>
    <row r="163" spans="1:12">
      <c r="A163" s="83">
        <v>8</v>
      </c>
      <c r="B163" s="83">
        <v>1986</v>
      </c>
      <c r="C163" s="84" t="s">
        <v>572</v>
      </c>
      <c r="D163" s="84" t="s">
        <v>578</v>
      </c>
      <c r="F163" s="1" t="s">
        <v>18</v>
      </c>
      <c r="G163" s="1">
        <v>1</v>
      </c>
      <c r="H163" s="1">
        <v>3</v>
      </c>
      <c r="I163" s="1">
        <v>3</v>
      </c>
      <c r="J163" s="1">
        <v>3</v>
      </c>
      <c r="K163" s="1">
        <v>3</v>
      </c>
      <c r="L163" s="1">
        <v>3</v>
      </c>
    </row>
    <row r="164" spans="1:12">
      <c r="A164" s="83">
        <v>8</v>
      </c>
      <c r="B164" s="83">
        <v>1986</v>
      </c>
      <c r="C164" s="84" t="s">
        <v>572</v>
      </c>
      <c r="D164" s="84" t="s">
        <v>579</v>
      </c>
      <c r="F164" s="1" t="s">
        <v>19</v>
      </c>
    </row>
    <row r="165" spans="1:12">
      <c r="A165" s="83">
        <v>8</v>
      </c>
      <c r="B165" s="83">
        <v>1986</v>
      </c>
      <c r="C165" s="84" t="s">
        <v>572</v>
      </c>
      <c r="D165" s="84" t="s">
        <v>579</v>
      </c>
      <c r="F165" s="1" t="s">
        <v>32</v>
      </c>
      <c r="G165" s="1">
        <v>-4</v>
      </c>
      <c r="H165" s="1">
        <v>-8</v>
      </c>
      <c r="I165" s="1">
        <v>-4</v>
      </c>
      <c r="J165" s="1">
        <v>-6</v>
      </c>
      <c r="K165" s="1">
        <v>-7</v>
      </c>
      <c r="L165" s="1">
        <v>-7</v>
      </c>
    </row>
    <row r="166" spans="1:12">
      <c r="A166" s="83">
        <v>8</v>
      </c>
      <c r="B166" s="83">
        <v>1986</v>
      </c>
      <c r="C166" s="84" t="s">
        <v>572</v>
      </c>
      <c r="D166" s="84" t="s">
        <v>580</v>
      </c>
      <c r="F166" s="1" t="s">
        <v>26</v>
      </c>
      <c r="G166" s="1">
        <v>0</v>
      </c>
      <c r="H166" s="1">
        <v>-1</v>
      </c>
      <c r="I166" s="1">
        <v>-3</v>
      </c>
      <c r="J166" s="1">
        <v>-4</v>
      </c>
      <c r="K166" s="1">
        <v>-5</v>
      </c>
      <c r="L166" s="1">
        <v>-6</v>
      </c>
    </row>
    <row r="168" spans="1:12">
      <c r="A168" s="83">
        <v>8</v>
      </c>
      <c r="B168" s="83">
        <v>1986</v>
      </c>
      <c r="C168" s="84" t="s">
        <v>575</v>
      </c>
      <c r="D168" s="84" t="s">
        <v>586</v>
      </c>
      <c r="F168" s="1" t="s">
        <v>55</v>
      </c>
      <c r="G168" s="1">
        <f t="shared" ref="G168:L168" si="8">G147-G150+G152+G153-G155+SUM(G157:G161)-G163+G165+G166</f>
        <v>224</v>
      </c>
      <c r="H168" s="1">
        <f t="shared" si="8"/>
        <v>184</v>
      </c>
      <c r="I168" s="1">
        <f t="shared" si="8"/>
        <v>150</v>
      </c>
      <c r="J168" s="1">
        <f t="shared" si="8"/>
        <v>127</v>
      </c>
      <c r="K168" s="1">
        <f t="shared" si="8"/>
        <v>96</v>
      </c>
      <c r="L168" s="1">
        <f t="shared" si="8"/>
        <v>69</v>
      </c>
    </row>
    <row r="169" spans="1:12">
      <c r="G169" s="4" t="s">
        <v>34</v>
      </c>
    </row>
    <row r="170" spans="1:12">
      <c r="A170" s="83">
        <v>2</v>
      </c>
      <c r="B170" s="83">
        <v>1987</v>
      </c>
      <c r="C170" s="84" t="s">
        <v>570</v>
      </c>
      <c r="F170" s="1" t="s">
        <v>17</v>
      </c>
      <c r="G170" s="1">
        <f>-G171+SUM(G172)</f>
        <v>9</v>
      </c>
      <c r="H170" s="1">
        <f>-H171+SUM(H172)</f>
        <v>11</v>
      </c>
      <c r="I170" s="1">
        <f>-I171+SUM(I172)</f>
        <v>15</v>
      </c>
      <c r="J170" s="1">
        <f>-J171+SUM(J172)</f>
        <v>19</v>
      </c>
      <c r="K170" s="1">
        <f>-K171+SUM(K172)</f>
        <v>25</v>
      </c>
    </row>
    <row r="171" spans="1:12">
      <c r="A171" s="83">
        <v>2</v>
      </c>
      <c r="B171" s="83">
        <v>1987</v>
      </c>
      <c r="C171" s="84" t="s">
        <v>570</v>
      </c>
      <c r="D171" s="84" t="s">
        <v>578</v>
      </c>
      <c r="F171" s="1" t="s">
        <v>18</v>
      </c>
      <c r="G171" s="1">
        <v>-13</v>
      </c>
      <c r="H171" s="1">
        <v>-18</v>
      </c>
      <c r="I171" s="1">
        <v>-22</v>
      </c>
      <c r="J171" s="1">
        <v>-21</v>
      </c>
      <c r="K171" s="1">
        <v>-22</v>
      </c>
    </row>
    <row r="172" spans="1:12">
      <c r="A172" s="83">
        <v>2</v>
      </c>
      <c r="B172" s="83">
        <v>1987</v>
      </c>
      <c r="C172" s="84" t="s">
        <v>570</v>
      </c>
      <c r="D172" s="84" t="s">
        <v>579</v>
      </c>
      <c r="F172" s="1" t="s">
        <v>56</v>
      </c>
      <c r="G172" s="1">
        <v>-4</v>
      </c>
      <c r="H172" s="1">
        <v>-7</v>
      </c>
      <c r="I172" s="1">
        <v>-7</v>
      </c>
      <c r="J172" s="1">
        <v>-2</v>
      </c>
      <c r="K172" s="1">
        <v>3</v>
      </c>
    </row>
    <row r="173" spans="1:12">
      <c r="A173" s="83">
        <v>2</v>
      </c>
      <c r="B173" s="83">
        <v>1987</v>
      </c>
      <c r="C173" s="84" t="s">
        <v>571</v>
      </c>
      <c r="F173" s="1" t="s">
        <v>20</v>
      </c>
    </row>
    <row r="174" spans="1:12">
      <c r="A174" s="83">
        <v>2</v>
      </c>
      <c r="B174" s="83">
        <v>1987</v>
      </c>
      <c r="C174" s="84" t="s">
        <v>571</v>
      </c>
      <c r="D174" s="84" t="s">
        <v>578</v>
      </c>
      <c r="F174" s="1" t="s">
        <v>18</v>
      </c>
      <c r="G174" s="1">
        <v>2</v>
      </c>
      <c r="H174" s="1">
        <v>-2</v>
      </c>
      <c r="I174" s="1">
        <v>0</v>
      </c>
      <c r="J174" s="1">
        <v>1</v>
      </c>
      <c r="K174" s="1">
        <v>3</v>
      </c>
    </row>
    <row r="175" spans="1:12">
      <c r="A175" s="83">
        <v>2</v>
      </c>
      <c r="B175" s="83">
        <v>1987</v>
      </c>
      <c r="C175" s="84" t="s">
        <v>571</v>
      </c>
      <c r="D175" s="84" t="s">
        <v>579</v>
      </c>
      <c r="F175" s="1" t="s">
        <v>19</v>
      </c>
    </row>
    <row r="176" spans="1:12">
      <c r="A176" s="83">
        <v>2</v>
      </c>
      <c r="B176" s="83">
        <v>1987</v>
      </c>
      <c r="C176" s="84" t="s">
        <v>571</v>
      </c>
      <c r="D176" s="84" t="s">
        <v>579</v>
      </c>
      <c r="F176" s="1" t="s">
        <v>25</v>
      </c>
      <c r="G176" s="1">
        <v>1</v>
      </c>
      <c r="H176" s="1">
        <v>2</v>
      </c>
      <c r="I176" s="1">
        <v>3</v>
      </c>
      <c r="J176" s="1">
        <v>3</v>
      </c>
      <c r="K176" s="1">
        <v>3</v>
      </c>
    </row>
    <row r="177" spans="1:12">
      <c r="A177" s="83">
        <v>2</v>
      </c>
      <c r="B177" s="83">
        <v>1987</v>
      </c>
      <c r="C177" s="84" t="s">
        <v>571</v>
      </c>
      <c r="D177" s="84" t="s">
        <v>579</v>
      </c>
      <c r="F177" s="1" t="s">
        <v>47</v>
      </c>
      <c r="G177" s="1">
        <v>3</v>
      </c>
      <c r="H177" s="1">
        <v>5</v>
      </c>
      <c r="I177" s="1">
        <v>6</v>
      </c>
      <c r="J177" s="1">
        <v>6</v>
      </c>
      <c r="K177" s="1">
        <v>6</v>
      </c>
    </row>
    <row r="178" spans="1:12">
      <c r="A178" s="83">
        <v>2</v>
      </c>
      <c r="B178" s="83">
        <v>1987</v>
      </c>
      <c r="C178" s="84" t="s">
        <v>571</v>
      </c>
      <c r="D178" s="84" t="s">
        <v>579</v>
      </c>
      <c r="F178" s="1" t="s">
        <v>54</v>
      </c>
      <c r="G178" s="1">
        <v>5</v>
      </c>
      <c r="H178" s="1">
        <v>6</v>
      </c>
      <c r="I178" s="1">
        <v>8</v>
      </c>
      <c r="J178" s="1">
        <v>10</v>
      </c>
      <c r="K178" s="1">
        <v>12</v>
      </c>
    </row>
    <row r="179" spans="1:12">
      <c r="A179" s="83">
        <v>2</v>
      </c>
      <c r="B179" s="83">
        <v>1987</v>
      </c>
      <c r="C179" s="84" t="s">
        <v>571</v>
      </c>
      <c r="D179" s="84" t="s">
        <v>579</v>
      </c>
      <c r="F179" s="1" t="s">
        <v>32</v>
      </c>
      <c r="G179" s="1">
        <v>4</v>
      </c>
      <c r="H179" s="1">
        <v>0</v>
      </c>
      <c r="I179" s="1">
        <v>-1</v>
      </c>
      <c r="J179" s="1">
        <v>0</v>
      </c>
      <c r="K179" s="1">
        <v>0</v>
      </c>
    </row>
    <row r="180" spans="1:12">
      <c r="A180" s="83">
        <v>2</v>
      </c>
      <c r="B180" s="83">
        <v>1987</v>
      </c>
      <c r="C180" s="84" t="s">
        <v>571</v>
      </c>
      <c r="D180" s="84" t="s">
        <v>580</v>
      </c>
      <c r="F180" s="1" t="s">
        <v>26</v>
      </c>
      <c r="G180" s="1">
        <v>2</v>
      </c>
      <c r="H180" s="1">
        <v>2</v>
      </c>
      <c r="I180" s="1">
        <v>4</v>
      </c>
      <c r="J180" s="1">
        <v>6</v>
      </c>
      <c r="K180" s="1">
        <v>7</v>
      </c>
    </row>
    <row r="181" spans="1:12">
      <c r="A181" s="83">
        <v>2</v>
      </c>
      <c r="B181" s="83">
        <v>1987</v>
      </c>
      <c r="C181" s="84" t="s">
        <v>572</v>
      </c>
      <c r="F181" s="1" t="s">
        <v>21</v>
      </c>
      <c r="G181" s="1" t="s">
        <v>1</v>
      </c>
      <c r="H181" s="1" t="s">
        <v>1</v>
      </c>
      <c r="I181" s="1" t="s">
        <v>1</v>
      </c>
      <c r="J181" s="1" t="s">
        <v>1</v>
      </c>
      <c r="K181" s="1" t="s">
        <v>1</v>
      </c>
    </row>
    <row r="182" spans="1:12">
      <c r="A182" s="83">
        <v>2</v>
      </c>
      <c r="B182" s="83">
        <v>1987</v>
      </c>
      <c r="C182" s="84" t="s">
        <v>572</v>
      </c>
      <c r="D182" s="84" t="s">
        <v>578</v>
      </c>
      <c r="F182" s="1" t="s">
        <v>18</v>
      </c>
      <c r="G182" s="1">
        <v>17</v>
      </c>
      <c r="H182" s="1">
        <v>6</v>
      </c>
      <c r="I182" s="1">
        <v>-3</v>
      </c>
      <c r="J182" s="1">
        <v>4</v>
      </c>
      <c r="K182" s="1">
        <v>8</v>
      </c>
    </row>
    <row r="183" spans="1:12">
      <c r="A183" s="83">
        <v>2</v>
      </c>
      <c r="B183" s="83">
        <v>1987</v>
      </c>
      <c r="C183" s="84" t="s">
        <v>572</v>
      </c>
      <c r="D183" s="84" t="s">
        <v>579</v>
      </c>
      <c r="F183" s="1" t="s">
        <v>19</v>
      </c>
    </row>
    <row r="184" spans="1:12">
      <c r="A184" s="83">
        <v>2</v>
      </c>
      <c r="B184" s="83">
        <v>1987</v>
      </c>
      <c r="C184" s="84" t="s">
        <v>572</v>
      </c>
      <c r="D184" s="84" t="s">
        <v>579</v>
      </c>
      <c r="F184" s="1" t="s">
        <v>32</v>
      </c>
      <c r="G184" s="1">
        <v>-14</v>
      </c>
      <c r="H184" s="1">
        <v>-2</v>
      </c>
      <c r="I184" s="1">
        <v>-2</v>
      </c>
      <c r="J184" s="1">
        <v>0</v>
      </c>
      <c r="K184" s="1">
        <v>-1</v>
      </c>
    </row>
    <row r="185" spans="1:12">
      <c r="A185" s="83">
        <v>2</v>
      </c>
      <c r="B185" s="83">
        <v>1987</v>
      </c>
      <c r="C185" s="84" t="s">
        <v>572</v>
      </c>
      <c r="D185" s="84" t="s">
        <v>580</v>
      </c>
      <c r="F185" s="1" t="s">
        <v>26</v>
      </c>
      <c r="G185" s="1">
        <v>-1</v>
      </c>
      <c r="H185" s="1">
        <v>-1</v>
      </c>
      <c r="I185" s="1">
        <v>-1</v>
      </c>
      <c r="J185" s="1">
        <v>-1</v>
      </c>
      <c r="K185" s="1">
        <v>-1</v>
      </c>
    </row>
    <row r="187" spans="1:12">
      <c r="A187" s="83">
        <v>2</v>
      </c>
      <c r="B187" s="83">
        <v>1987</v>
      </c>
      <c r="C187" s="84" t="s">
        <v>575</v>
      </c>
      <c r="D187" s="84" t="s">
        <v>586</v>
      </c>
      <c r="F187" s="1" t="s">
        <v>57</v>
      </c>
      <c r="G187" s="1">
        <f>H168-G171+G172-G174+SUM(G176:G180)-G182+G184+G185</f>
        <v>174</v>
      </c>
      <c r="H187" s="1">
        <f>I168-H171+H172-H174+SUM(H176:H180)-H182+H184+H185</f>
        <v>169</v>
      </c>
      <c r="I187" s="1">
        <f>J168-I171+I172-I174+SUM(I176:I180)-I182+I184+I185</f>
        <v>162</v>
      </c>
      <c r="J187" s="1">
        <f>K168-J171+J172-J174+SUM(J176:J180)-J182+J184+J185</f>
        <v>134</v>
      </c>
      <c r="K187" s="1">
        <f>L168-K171+K172-K174+SUM(K176:K180)-K182+K184+K185</f>
        <v>109</v>
      </c>
      <c r="L187" s="1">
        <v>85</v>
      </c>
    </row>
    <row r="188" spans="1:12">
      <c r="F188" s="1" t="s">
        <v>1</v>
      </c>
    </row>
    <row r="189" spans="1:12">
      <c r="A189" s="83">
        <v>3</v>
      </c>
      <c r="B189" s="83">
        <v>1987</v>
      </c>
      <c r="C189" s="84" t="s">
        <v>571</v>
      </c>
      <c r="F189" s="1" t="s">
        <v>20</v>
      </c>
    </row>
    <row r="190" spans="1:12">
      <c r="A190" s="83">
        <v>3</v>
      </c>
      <c r="B190" s="83">
        <v>1987</v>
      </c>
      <c r="C190" s="84" t="s">
        <v>571</v>
      </c>
      <c r="D190" s="84" t="s">
        <v>578</v>
      </c>
      <c r="F190" s="1" t="s">
        <v>18</v>
      </c>
      <c r="G190" s="1">
        <v>0</v>
      </c>
      <c r="H190" s="1">
        <v>0</v>
      </c>
      <c r="I190" s="1">
        <v>0</v>
      </c>
      <c r="J190" s="1">
        <v>1</v>
      </c>
      <c r="K190" s="1">
        <v>1</v>
      </c>
      <c r="L190" s="1">
        <v>2</v>
      </c>
    </row>
    <row r="191" spans="1:12">
      <c r="A191" s="83">
        <v>3</v>
      </c>
      <c r="B191" s="83">
        <v>1987</v>
      </c>
      <c r="C191" s="84" t="s">
        <v>571</v>
      </c>
      <c r="D191" s="84" t="s">
        <v>579</v>
      </c>
      <c r="F191" s="1" t="s">
        <v>19</v>
      </c>
    </row>
    <row r="192" spans="1:12">
      <c r="A192" s="83">
        <v>3</v>
      </c>
      <c r="B192" s="83">
        <v>1987</v>
      </c>
      <c r="C192" s="84" t="s">
        <v>571</v>
      </c>
      <c r="D192" s="84" t="s">
        <v>579</v>
      </c>
      <c r="F192" s="1" t="s">
        <v>32</v>
      </c>
      <c r="G192" s="1">
        <v>2</v>
      </c>
      <c r="H192" s="1">
        <v>2</v>
      </c>
      <c r="I192" s="1">
        <v>2</v>
      </c>
      <c r="J192" s="1">
        <v>4</v>
      </c>
      <c r="K192" s="1">
        <v>2</v>
      </c>
      <c r="L192" s="1">
        <v>1</v>
      </c>
    </row>
    <row r="194" spans="1:12">
      <c r="A194" s="83">
        <v>3</v>
      </c>
      <c r="B194" s="83">
        <v>1987</v>
      </c>
      <c r="C194" s="84" t="s">
        <v>575</v>
      </c>
      <c r="D194" s="84" t="s">
        <v>586</v>
      </c>
      <c r="F194" s="1" t="s">
        <v>58</v>
      </c>
      <c r="G194" s="1">
        <f t="shared" ref="G194:L194" si="9">G187-G190+G192</f>
        <v>176</v>
      </c>
      <c r="H194" s="1">
        <f t="shared" si="9"/>
        <v>171</v>
      </c>
      <c r="I194" s="1">
        <f t="shared" si="9"/>
        <v>164</v>
      </c>
      <c r="J194" s="1">
        <f t="shared" si="9"/>
        <v>137</v>
      </c>
      <c r="K194" s="1">
        <f t="shared" si="9"/>
        <v>110</v>
      </c>
      <c r="L194" s="1">
        <f t="shared" si="9"/>
        <v>84</v>
      </c>
    </row>
    <row r="196" spans="1:12">
      <c r="A196" s="83">
        <v>8</v>
      </c>
      <c r="B196" s="83">
        <v>1987</v>
      </c>
      <c r="C196" s="84" t="s">
        <v>570</v>
      </c>
      <c r="F196" s="1" t="s">
        <v>17</v>
      </c>
      <c r="G196" s="1">
        <f t="shared" ref="G196:L196" si="10">-G197+SUM(G199:G201)</f>
        <v>6</v>
      </c>
      <c r="H196" s="1">
        <f t="shared" si="10"/>
        <v>23</v>
      </c>
      <c r="I196" s="1">
        <f t="shared" si="10"/>
        <v>36</v>
      </c>
      <c r="J196" s="1">
        <f t="shared" si="10"/>
        <v>49</v>
      </c>
      <c r="K196" s="1">
        <f t="shared" si="10"/>
        <v>64</v>
      </c>
      <c r="L196" s="1">
        <f t="shared" si="10"/>
        <v>77</v>
      </c>
    </row>
    <row r="197" spans="1:12">
      <c r="A197" s="83">
        <v>8</v>
      </c>
      <c r="B197" s="83">
        <v>1987</v>
      </c>
      <c r="C197" s="84" t="s">
        <v>570</v>
      </c>
      <c r="D197" s="84" t="s">
        <v>578</v>
      </c>
      <c r="F197" s="1" t="s">
        <v>18</v>
      </c>
      <c r="G197" s="1">
        <v>-7</v>
      </c>
      <c r="H197" s="1">
        <v>-12</v>
      </c>
      <c r="I197" s="1">
        <v>-17</v>
      </c>
      <c r="J197" s="1">
        <v>-25</v>
      </c>
      <c r="K197" s="1">
        <v>-32</v>
      </c>
      <c r="L197" s="1">
        <v>-38</v>
      </c>
    </row>
    <row r="198" spans="1:12">
      <c r="A198" s="83">
        <v>8</v>
      </c>
      <c r="B198" s="83">
        <v>1987</v>
      </c>
      <c r="C198" s="84" t="s">
        <v>570</v>
      </c>
      <c r="D198" s="84" t="s">
        <v>579</v>
      </c>
      <c r="F198" s="1" t="s">
        <v>19</v>
      </c>
      <c r="G198" s="1" t="s">
        <v>1</v>
      </c>
      <c r="H198" s="1" t="s">
        <v>1</v>
      </c>
      <c r="I198" s="1" t="s">
        <v>1</v>
      </c>
      <c r="J198" s="1" t="s">
        <v>1</v>
      </c>
      <c r="K198" s="1" t="s">
        <v>1</v>
      </c>
      <c r="L198" s="1" t="s">
        <v>1</v>
      </c>
    </row>
    <row r="199" spans="1:12">
      <c r="A199" s="83">
        <v>8</v>
      </c>
      <c r="B199" s="83">
        <v>1987</v>
      </c>
      <c r="C199" s="84" t="s">
        <v>570</v>
      </c>
      <c r="D199" s="84" t="s">
        <v>579</v>
      </c>
      <c r="F199" s="1" t="s">
        <v>45</v>
      </c>
      <c r="G199" s="1">
        <v>-1</v>
      </c>
      <c r="H199" s="1">
        <v>0</v>
      </c>
      <c r="I199" s="1">
        <v>3</v>
      </c>
      <c r="J199" s="1">
        <v>4</v>
      </c>
      <c r="K199" s="1">
        <v>5</v>
      </c>
      <c r="L199" s="1">
        <v>6</v>
      </c>
    </row>
    <row r="200" spans="1:12">
      <c r="A200" s="83">
        <v>8</v>
      </c>
      <c r="B200" s="83">
        <v>1987</v>
      </c>
      <c r="C200" s="84" t="s">
        <v>570</v>
      </c>
      <c r="D200" s="84" t="s">
        <v>580</v>
      </c>
      <c r="F200" s="1" t="s">
        <v>59</v>
      </c>
      <c r="G200" s="1">
        <v>0</v>
      </c>
      <c r="H200" s="1">
        <v>10</v>
      </c>
      <c r="I200" s="1">
        <v>12</v>
      </c>
      <c r="J200" s="1">
        <v>13</v>
      </c>
      <c r="K200" s="1">
        <v>16</v>
      </c>
      <c r="L200" s="1">
        <v>18</v>
      </c>
    </row>
    <row r="201" spans="1:12">
      <c r="A201" s="83">
        <v>8</v>
      </c>
      <c r="B201" s="83">
        <v>1987</v>
      </c>
      <c r="C201" s="84" t="s">
        <v>570</v>
      </c>
      <c r="D201" s="84" t="s">
        <v>580</v>
      </c>
      <c r="F201" s="1" t="s">
        <v>60</v>
      </c>
      <c r="G201" s="1">
        <v>0</v>
      </c>
      <c r="H201" s="1">
        <v>1</v>
      </c>
      <c r="I201" s="1">
        <v>4</v>
      </c>
      <c r="J201" s="1">
        <v>7</v>
      </c>
      <c r="K201" s="1">
        <v>11</v>
      </c>
      <c r="L201" s="1">
        <v>15</v>
      </c>
    </row>
    <row r="202" spans="1:12">
      <c r="A202" s="83">
        <v>8</v>
      </c>
      <c r="B202" s="83">
        <v>1987</v>
      </c>
      <c r="C202" s="84" t="s">
        <v>571</v>
      </c>
      <c r="F202" s="1" t="s">
        <v>20</v>
      </c>
    </row>
    <row r="203" spans="1:12">
      <c r="A203" s="83">
        <v>8</v>
      </c>
      <c r="B203" s="83">
        <v>1987</v>
      </c>
      <c r="C203" s="84" t="s">
        <v>571</v>
      </c>
      <c r="D203" s="84" t="s">
        <v>578</v>
      </c>
      <c r="F203" s="1" t="s">
        <v>18</v>
      </c>
      <c r="G203" s="1">
        <v>26</v>
      </c>
      <c r="H203" s="1">
        <v>9</v>
      </c>
      <c r="I203" s="1">
        <v>9</v>
      </c>
      <c r="J203" s="1">
        <v>9</v>
      </c>
      <c r="K203" s="1">
        <v>9</v>
      </c>
      <c r="L203" s="1">
        <v>10</v>
      </c>
    </row>
    <row r="204" spans="1:12">
      <c r="A204" s="83">
        <v>8</v>
      </c>
      <c r="B204" s="83">
        <v>1987</v>
      </c>
      <c r="C204" s="84" t="s">
        <v>571</v>
      </c>
      <c r="D204" s="84" t="s">
        <v>579</v>
      </c>
      <c r="F204" s="1" t="s">
        <v>19</v>
      </c>
    </row>
    <row r="205" spans="1:12">
      <c r="A205" s="83">
        <v>8</v>
      </c>
      <c r="B205" s="83">
        <v>1987</v>
      </c>
      <c r="C205" s="84" t="s">
        <v>571</v>
      </c>
      <c r="D205" s="84" t="s">
        <v>579</v>
      </c>
      <c r="F205" s="1" t="s">
        <v>47</v>
      </c>
      <c r="G205" s="1">
        <v>-2</v>
      </c>
      <c r="H205" s="1">
        <v>-3</v>
      </c>
      <c r="I205" s="1">
        <v>-3</v>
      </c>
      <c r="J205" s="1">
        <v>-3</v>
      </c>
      <c r="K205" s="1">
        <v>-2</v>
      </c>
      <c r="L205" s="1">
        <v>-1</v>
      </c>
    </row>
    <row r="206" spans="1:12">
      <c r="A206" s="83">
        <v>8</v>
      </c>
      <c r="B206" s="83">
        <v>1987</v>
      </c>
      <c r="C206" s="84" t="s">
        <v>571</v>
      </c>
      <c r="D206" s="84" t="s">
        <v>579</v>
      </c>
      <c r="F206" s="1" t="s">
        <v>61</v>
      </c>
      <c r="G206" s="1">
        <v>-2</v>
      </c>
      <c r="H206" s="1">
        <v>-1</v>
      </c>
      <c r="I206" s="1">
        <v>1</v>
      </c>
      <c r="J206" s="1">
        <v>-1</v>
      </c>
      <c r="K206" s="1">
        <v>-1</v>
      </c>
      <c r="L206" s="1">
        <v>0</v>
      </c>
    </row>
    <row r="207" spans="1:12">
      <c r="A207" s="83">
        <v>8</v>
      </c>
      <c r="B207" s="83">
        <v>1987</v>
      </c>
      <c r="C207" s="84" t="s">
        <v>571</v>
      </c>
      <c r="D207" s="84" t="s">
        <v>579</v>
      </c>
      <c r="F207" s="1" t="s">
        <v>32</v>
      </c>
      <c r="G207" s="1">
        <v>-1</v>
      </c>
      <c r="H207" s="1">
        <v>-1</v>
      </c>
      <c r="I207" s="1">
        <v>0</v>
      </c>
      <c r="J207" s="1">
        <v>0</v>
      </c>
      <c r="K207" s="1">
        <v>0</v>
      </c>
      <c r="L207" s="1">
        <v>0</v>
      </c>
    </row>
    <row r="208" spans="1:12">
      <c r="A208" s="83">
        <v>8</v>
      </c>
      <c r="B208" s="83">
        <v>1987</v>
      </c>
      <c r="C208" s="84" t="s">
        <v>571</v>
      </c>
      <c r="D208" s="84" t="s">
        <v>580</v>
      </c>
      <c r="F208" s="1" t="s">
        <v>26</v>
      </c>
      <c r="G208" s="1">
        <v>2</v>
      </c>
      <c r="H208" s="1">
        <v>-2</v>
      </c>
      <c r="I208" s="1">
        <v>-2</v>
      </c>
      <c r="J208" s="1">
        <v>-2</v>
      </c>
      <c r="K208" s="1">
        <v>-3</v>
      </c>
      <c r="L208" s="1">
        <v>-4</v>
      </c>
    </row>
    <row r="209" spans="1:12">
      <c r="A209" s="83">
        <v>8</v>
      </c>
      <c r="B209" s="83">
        <v>1987</v>
      </c>
      <c r="C209" s="84" t="s">
        <v>571</v>
      </c>
      <c r="D209" s="84" t="s">
        <v>579</v>
      </c>
      <c r="F209" s="1" t="s">
        <v>62</v>
      </c>
      <c r="G209" s="1">
        <v>1</v>
      </c>
      <c r="H209" s="1">
        <v>3</v>
      </c>
      <c r="I209" s="1">
        <v>3</v>
      </c>
      <c r="J209" s="1">
        <v>3</v>
      </c>
      <c r="K209" s="1">
        <v>3</v>
      </c>
      <c r="L209" s="1">
        <v>3</v>
      </c>
    </row>
    <row r="210" spans="1:12">
      <c r="A210" s="83">
        <v>8</v>
      </c>
      <c r="B210" s="83">
        <v>1987</v>
      </c>
      <c r="C210" s="84" t="s">
        <v>572</v>
      </c>
      <c r="F210" s="1" t="s">
        <v>21</v>
      </c>
      <c r="G210" s="1" t="s">
        <v>1</v>
      </c>
      <c r="H210" s="1" t="s">
        <v>1</v>
      </c>
      <c r="I210" s="1" t="s">
        <v>1</v>
      </c>
      <c r="J210" s="1" t="s">
        <v>1</v>
      </c>
      <c r="K210" s="1" t="s">
        <v>1</v>
      </c>
      <c r="L210" s="1" t="s">
        <v>1</v>
      </c>
    </row>
    <row r="211" spans="1:12">
      <c r="A211" s="83">
        <v>8</v>
      </c>
      <c r="B211" s="83">
        <v>1987</v>
      </c>
      <c r="C211" s="84" t="s">
        <v>572</v>
      </c>
      <c r="D211" s="84" t="s">
        <v>578</v>
      </c>
      <c r="F211" s="1" t="s">
        <v>18</v>
      </c>
      <c r="G211" s="1">
        <v>0</v>
      </c>
      <c r="H211" s="1">
        <v>0</v>
      </c>
      <c r="I211" s="1">
        <v>0</v>
      </c>
      <c r="J211" s="1">
        <v>0</v>
      </c>
      <c r="K211" s="1">
        <v>0</v>
      </c>
      <c r="L211" s="1">
        <v>0</v>
      </c>
    </row>
    <row r="212" spans="1:12">
      <c r="A212" s="83">
        <v>8</v>
      </c>
      <c r="B212" s="83">
        <v>1987</v>
      </c>
      <c r="C212" s="84" t="s">
        <v>572</v>
      </c>
      <c r="D212" s="84" t="s">
        <v>579</v>
      </c>
      <c r="F212" s="1" t="s">
        <v>19</v>
      </c>
    </row>
    <row r="213" spans="1:12">
      <c r="A213" s="83">
        <v>8</v>
      </c>
      <c r="B213" s="83">
        <v>1987</v>
      </c>
      <c r="C213" s="84" t="s">
        <v>572</v>
      </c>
      <c r="D213" s="84" t="s">
        <v>579</v>
      </c>
      <c r="F213" s="1" t="s">
        <v>32</v>
      </c>
      <c r="G213" s="1">
        <v>3</v>
      </c>
      <c r="H213" s="1">
        <v>2</v>
      </c>
      <c r="I213" s="1">
        <v>2</v>
      </c>
      <c r="J213" s="1">
        <v>2</v>
      </c>
      <c r="K213" s="1">
        <v>3</v>
      </c>
      <c r="L213" s="1">
        <v>2</v>
      </c>
    </row>
    <row r="214" spans="1:12">
      <c r="A214" s="83">
        <v>8</v>
      </c>
      <c r="B214" s="83">
        <v>1987</v>
      </c>
      <c r="C214" s="84" t="s">
        <v>572</v>
      </c>
      <c r="D214" s="84" t="s">
        <v>580</v>
      </c>
      <c r="F214" s="1" t="s">
        <v>26</v>
      </c>
      <c r="G214" s="1">
        <v>0</v>
      </c>
      <c r="H214" s="1">
        <v>0</v>
      </c>
      <c r="I214" s="1">
        <v>0</v>
      </c>
      <c r="J214" s="1">
        <v>0</v>
      </c>
      <c r="K214" s="1">
        <v>0</v>
      </c>
      <c r="L214" s="1">
        <v>0</v>
      </c>
    </row>
    <row r="216" spans="1:12">
      <c r="A216" s="83">
        <v>8</v>
      </c>
      <c r="B216" s="83">
        <v>1987</v>
      </c>
      <c r="C216" s="84" t="s">
        <v>575</v>
      </c>
      <c r="D216" s="84" t="s">
        <v>586</v>
      </c>
      <c r="F216" s="1" t="s">
        <v>63</v>
      </c>
      <c r="G216" s="1">
        <f t="shared" ref="G216:L216" si="11">G194-G197+G199+G200+G201-G203+SUM(G205:G209)+-G211+G213+G214</f>
        <v>157</v>
      </c>
      <c r="H216" s="1">
        <f t="shared" si="11"/>
        <v>183</v>
      </c>
      <c r="I216" s="1">
        <f t="shared" si="11"/>
        <v>192</v>
      </c>
      <c r="J216" s="1">
        <f t="shared" si="11"/>
        <v>176</v>
      </c>
      <c r="K216" s="1">
        <f t="shared" si="11"/>
        <v>165</v>
      </c>
      <c r="L216" s="1">
        <f t="shared" si="11"/>
        <v>151</v>
      </c>
    </row>
    <row r="217" spans="1:12">
      <c r="G217" s="4" t="s">
        <v>34</v>
      </c>
    </row>
    <row r="218" spans="1:12">
      <c r="A218" s="83">
        <v>2</v>
      </c>
      <c r="B218" s="83">
        <v>1988</v>
      </c>
      <c r="C218" s="84" t="s">
        <v>570</v>
      </c>
      <c r="F218" s="1" t="s">
        <v>17</v>
      </c>
      <c r="G218" s="1">
        <f>-G219+SUM(G221:G223)</f>
        <v>8</v>
      </c>
      <c r="H218" s="1">
        <f>-H219+SUM(H221:H223)</f>
        <v>20</v>
      </c>
      <c r="I218" s="1">
        <f>-I219+SUM(I221:I223)</f>
        <v>33</v>
      </c>
      <c r="J218" s="1">
        <f>-J219+SUM(J221:J223)</f>
        <v>42</v>
      </c>
      <c r="K218" s="1">
        <f>-K219+SUM(K221:K223)</f>
        <v>51</v>
      </c>
    </row>
    <row r="219" spans="1:12">
      <c r="A219" s="83">
        <v>2</v>
      </c>
      <c r="B219" s="83">
        <v>1988</v>
      </c>
      <c r="C219" s="84" t="s">
        <v>570</v>
      </c>
      <c r="D219" s="84" t="s">
        <v>578</v>
      </c>
      <c r="F219" s="1" t="s">
        <v>18</v>
      </c>
      <c r="G219" s="1">
        <v>-7</v>
      </c>
      <c r="H219" s="1">
        <v>-12</v>
      </c>
      <c r="I219" s="1">
        <v>-13</v>
      </c>
      <c r="J219" s="1">
        <v>-15</v>
      </c>
      <c r="K219" s="1">
        <v>-20</v>
      </c>
    </row>
    <row r="220" spans="1:12">
      <c r="A220" s="83">
        <v>2</v>
      </c>
      <c r="B220" s="83">
        <v>1988</v>
      </c>
      <c r="C220" s="84" t="s">
        <v>570</v>
      </c>
      <c r="D220" s="84" t="s">
        <v>579</v>
      </c>
      <c r="F220" s="1" t="s">
        <v>19</v>
      </c>
      <c r="G220" s="1" t="s">
        <v>1</v>
      </c>
      <c r="H220" s="1" t="s">
        <v>1</v>
      </c>
      <c r="I220" s="1" t="s">
        <v>1</v>
      </c>
      <c r="J220" s="1" t="s">
        <v>1</v>
      </c>
      <c r="K220" s="1" t="s">
        <v>1</v>
      </c>
    </row>
    <row r="221" spans="1:12">
      <c r="A221" s="83">
        <v>2</v>
      </c>
      <c r="B221" s="83">
        <v>1988</v>
      </c>
      <c r="C221" s="84" t="s">
        <v>570</v>
      </c>
      <c r="D221" s="84" t="s">
        <v>579</v>
      </c>
      <c r="F221" s="1" t="s">
        <v>32</v>
      </c>
      <c r="G221" s="1">
        <v>1</v>
      </c>
      <c r="H221" s="1">
        <v>-2</v>
      </c>
      <c r="I221" s="1">
        <v>-2</v>
      </c>
      <c r="J221" s="1">
        <v>-1</v>
      </c>
      <c r="K221" s="1">
        <v>-1</v>
      </c>
    </row>
    <row r="222" spans="1:12">
      <c r="A222" s="83">
        <v>2</v>
      </c>
      <c r="B222" s="83">
        <v>1988</v>
      </c>
      <c r="C222" s="84" t="s">
        <v>570</v>
      </c>
      <c r="D222" s="84" t="s">
        <v>580</v>
      </c>
      <c r="F222" s="1" t="s">
        <v>59</v>
      </c>
      <c r="G222" s="1">
        <v>0</v>
      </c>
      <c r="H222" s="1">
        <v>8</v>
      </c>
      <c r="I222" s="1">
        <v>18</v>
      </c>
      <c r="J222" s="1">
        <v>21</v>
      </c>
      <c r="K222" s="1">
        <v>21</v>
      </c>
    </row>
    <row r="223" spans="1:12">
      <c r="A223" s="83">
        <v>2</v>
      </c>
      <c r="B223" s="83">
        <v>1988</v>
      </c>
      <c r="C223" s="84" t="s">
        <v>570</v>
      </c>
      <c r="D223" s="84" t="s">
        <v>580</v>
      </c>
      <c r="F223" s="1" t="s">
        <v>60</v>
      </c>
      <c r="G223" s="1">
        <v>0</v>
      </c>
      <c r="H223" s="1">
        <v>2</v>
      </c>
      <c r="I223" s="1">
        <v>4</v>
      </c>
      <c r="J223" s="1">
        <v>7</v>
      </c>
      <c r="K223" s="1">
        <v>11</v>
      </c>
    </row>
    <row r="224" spans="1:12">
      <c r="A224" s="83">
        <v>2</v>
      </c>
      <c r="B224" s="83">
        <v>1988</v>
      </c>
      <c r="C224" s="84" t="s">
        <v>571</v>
      </c>
      <c r="F224" s="1" t="s">
        <v>20</v>
      </c>
    </row>
    <row r="225" spans="1:12">
      <c r="A225" s="83">
        <v>2</v>
      </c>
      <c r="B225" s="83">
        <v>1988</v>
      </c>
      <c r="C225" s="84" t="s">
        <v>571</v>
      </c>
      <c r="D225" s="84" t="s">
        <v>578</v>
      </c>
      <c r="F225" s="1" t="s">
        <v>18</v>
      </c>
      <c r="G225" s="1">
        <v>-3</v>
      </c>
      <c r="H225" s="1">
        <v>-5</v>
      </c>
      <c r="I225" s="1">
        <v>-5</v>
      </c>
      <c r="J225" s="1">
        <v>-5</v>
      </c>
      <c r="K225" s="1">
        <v>-6</v>
      </c>
    </row>
    <row r="226" spans="1:12">
      <c r="A226" s="83">
        <v>2</v>
      </c>
      <c r="B226" s="83">
        <v>1988</v>
      </c>
      <c r="C226" s="84" t="s">
        <v>571</v>
      </c>
      <c r="D226" s="84" t="s">
        <v>579</v>
      </c>
      <c r="F226" s="1" t="s">
        <v>19</v>
      </c>
    </row>
    <row r="227" spans="1:12">
      <c r="A227" s="83">
        <v>2</v>
      </c>
      <c r="B227" s="83">
        <v>1988</v>
      </c>
      <c r="C227" s="84" t="s">
        <v>571</v>
      </c>
      <c r="D227" s="84" t="s">
        <v>579</v>
      </c>
      <c r="F227" s="1" t="s">
        <v>32</v>
      </c>
      <c r="G227" s="1">
        <v>-1</v>
      </c>
      <c r="H227" s="1">
        <v>0</v>
      </c>
      <c r="I227" s="1">
        <v>2</v>
      </c>
      <c r="J227" s="1">
        <v>0</v>
      </c>
      <c r="K227" s="1">
        <v>0</v>
      </c>
    </row>
    <row r="228" spans="1:12">
      <c r="A228" s="83">
        <v>2</v>
      </c>
      <c r="B228" s="83">
        <v>1988</v>
      </c>
      <c r="C228" s="84" t="s">
        <v>572</v>
      </c>
      <c r="F228" s="1" t="s">
        <v>21</v>
      </c>
      <c r="G228" s="1" t="s">
        <v>1</v>
      </c>
      <c r="H228" s="1" t="s">
        <v>1</v>
      </c>
      <c r="I228" s="1" t="s">
        <v>1</v>
      </c>
      <c r="J228" s="1" t="s">
        <v>1</v>
      </c>
      <c r="K228" s="1" t="s">
        <v>1</v>
      </c>
    </row>
    <row r="229" spans="1:12">
      <c r="A229" s="83">
        <v>2</v>
      </c>
      <c r="B229" s="83">
        <v>1988</v>
      </c>
      <c r="C229" s="84" t="s">
        <v>572</v>
      </c>
      <c r="D229" s="84" t="s">
        <v>578</v>
      </c>
      <c r="F229" s="1" t="s">
        <v>18</v>
      </c>
      <c r="G229" s="1">
        <v>11</v>
      </c>
      <c r="H229" s="1">
        <v>16</v>
      </c>
      <c r="I229" s="1">
        <v>18</v>
      </c>
      <c r="J229" s="1">
        <v>17</v>
      </c>
      <c r="K229" s="1">
        <v>13</v>
      </c>
    </row>
    <row r="230" spans="1:12">
      <c r="A230" s="83">
        <v>2</v>
      </c>
      <c r="B230" s="83">
        <v>1988</v>
      </c>
      <c r="C230" s="84" t="s">
        <v>572</v>
      </c>
      <c r="D230" s="84" t="s">
        <v>579</v>
      </c>
      <c r="F230" s="1" t="s">
        <v>19</v>
      </c>
    </row>
    <row r="231" spans="1:12">
      <c r="A231" s="83">
        <v>2</v>
      </c>
      <c r="B231" s="83">
        <v>1988</v>
      </c>
      <c r="C231" s="84" t="s">
        <v>572</v>
      </c>
      <c r="D231" s="84" t="s">
        <v>579</v>
      </c>
      <c r="F231" s="1" t="s">
        <v>32</v>
      </c>
      <c r="G231" s="1">
        <v>-24</v>
      </c>
      <c r="H231" s="1">
        <v>-20</v>
      </c>
      <c r="I231" s="1">
        <v>-23</v>
      </c>
      <c r="J231" s="1">
        <v>-25</v>
      </c>
      <c r="K231" s="1">
        <v>-28</v>
      </c>
    </row>
    <row r="232" spans="1:12">
      <c r="A232" s="83">
        <v>2</v>
      </c>
      <c r="B232" s="83">
        <v>1988</v>
      </c>
      <c r="C232" s="84" t="s">
        <v>572</v>
      </c>
      <c r="D232" s="84" t="s">
        <v>580</v>
      </c>
      <c r="F232" s="1" t="s">
        <v>26</v>
      </c>
      <c r="G232" s="1">
        <v>-1</v>
      </c>
      <c r="H232" s="1">
        <v>-5</v>
      </c>
      <c r="I232" s="1">
        <v>-8</v>
      </c>
      <c r="J232" s="1">
        <v>-12</v>
      </c>
      <c r="K232" s="1">
        <v>-16</v>
      </c>
    </row>
    <row r="234" spans="1:12">
      <c r="A234" s="83">
        <v>2</v>
      </c>
      <c r="B234" s="83">
        <v>1988</v>
      </c>
      <c r="C234" s="84" t="s">
        <v>575</v>
      </c>
      <c r="D234" s="84" t="s">
        <v>586</v>
      </c>
      <c r="F234" s="1" t="s">
        <v>64</v>
      </c>
      <c r="G234" s="1">
        <f>H216-G219+G221+G222+G223-G225+G227-G229+G231+G232</f>
        <v>157</v>
      </c>
      <c r="H234" s="1">
        <f>I216-H219+H221+H222+H223-H225+H227-H229+H231+H232</f>
        <v>176</v>
      </c>
      <c r="I234" s="1">
        <f>J216-I219+I221+I222+I223-I225+I227-I229+I231+I232</f>
        <v>167</v>
      </c>
      <c r="J234" s="1">
        <f>K216-J219+J221+J222+J223-J225+J227-J229+J231+J232</f>
        <v>158</v>
      </c>
      <c r="K234" s="1">
        <f>L216-K219+K221+K222+K223-K225+K227-K229+K231+K232</f>
        <v>151</v>
      </c>
      <c r="L234" s="1">
        <v>134</v>
      </c>
    </row>
    <row r="236" spans="1:12">
      <c r="A236" s="83">
        <v>3</v>
      </c>
      <c r="B236" s="83">
        <v>1988</v>
      </c>
      <c r="C236" s="84" t="s">
        <v>571</v>
      </c>
      <c r="F236" s="1" t="s">
        <v>20</v>
      </c>
    </row>
    <row r="237" spans="1:12">
      <c r="A237" s="83">
        <v>3</v>
      </c>
      <c r="B237" s="83">
        <v>1988</v>
      </c>
      <c r="C237" s="84" t="s">
        <v>571</v>
      </c>
      <c r="D237" s="84" t="s">
        <v>578</v>
      </c>
      <c r="F237" s="1" t="s">
        <v>18</v>
      </c>
      <c r="G237" s="1">
        <v>1</v>
      </c>
      <c r="H237" s="1">
        <v>1</v>
      </c>
      <c r="I237" s="1">
        <v>0</v>
      </c>
      <c r="J237" s="1">
        <v>-1</v>
      </c>
      <c r="K237" s="1">
        <v>-1</v>
      </c>
      <c r="L237" s="1">
        <v>-1</v>
      </c>
    </row>
    <row r="238" spans="1:12">
      <c r="A238" s="83">
        <v>3</v>
      </c>
      <c r="B238" s="83">
        <v>1988</v>
      </c>
      <c r="C238" s="84" t="s">
        <v>571</v>
      </c>
      <c r="D238" s="84" t="s">
        <v>579</v>
      </c>
      <c r="F238" s="1" t="s">
        <v>19</v>
      </c>
    </row>
    <row r="239" spans="1:12">
      <c r="A239" s="83">
        <v>3</v>
      </c>
      <c r="B239" s="83">
        <v>1988</v>
      </c>
      <c r="C239" s="84" t="s">
        <v>571</v>
      </c>
      <c r="D239" s="84" t="s">
        <v>579</v>
      </c>
      <c r="F239" s="1" t="s">
        <v>65</v>
      </c>
      <c r="G239" s="1">
        <v>4</v>
      </c>
      <c r="H239" s="1">
        <v>2</v>
      </c>
      <c r="I239" s="1">
        <v>0</v>
      </c>
      <c r="J239" s="1">
        <v>0</v>
      </c>
      <c r="K239" s="1">
        <v>0</v>
      </c>
      <c r="L239" s="1">
        <v>0</v>
      </c>
    </row>
    <row r="240" spans="1:12">
      <c r="A240" s="83">
        <v>3</v>
      </c>
      <c r="B240" s="83">
        <v>1988</v>
      </c>
      <c r="C240" s="84" t="s">
        <v>571</v>
      </c>
      <c r="D240" s="84" t="s">
        <v>579</v>
      </c>
      <c r="F240" s="1" t="s">
        <v>32</v>
      </c>
      <c r="G240" s="1">
        <v>1</v>
      </c>
      <c r="H240" s="1">
        <v>0</v>
      </c>
      <c r="I240" s="1">
        <v>3</v>
      </c>
      <c r="J240" s="1">
        <v>0</v>
      </c>
      <c r="K240" s="1">
        <v>2</v>
      </c>
      <c r="L240" s="1">
        <v>4</v>
      </c>
    </row>
    <row r="242" spans="1:12">
      <c r="A242" s="83">
        <v>3</v>
      </c>
      <c r="B242" s="83">
        <v>1988</v>
      </c>
      <c r="C242" s="84" t="s">
        <v>575</v>
      </c>
      <c r="D242" s="84" t="s">
        <v>586</v>
      </c>
      <c r="F242" s="1" t="s">
        <v>66</v>
      </c>
      <c r="G242" s="1">
        <f t="shared" ref="G242:L242" si="12">G234-G237+G239+G240</f>
        <v>161</v>
      </c>
      <c r="H242" s="1">
        <f t="shared" si="12"/>
        <v>177</v>
      </c>
      <c r="I242" s="1">
        <f t="shared" si="12"/>
        <v>170</v>
      </c>
      <c r="J242" s="1">
        <f t="shared" si="12"/>
        <v>159</v>
      </c>
      <c r="K242" s="1">
        <f t="shared" si="12"/>
        <v>154</v>
      </c>
      <c r="L242" s="1">
        <f t="shared" si="12"/>
        <v>139</v>
      </c>
    </row>
    <row r="244" spans="1:12">
      <c r="A244" s="83">
        <v>8</v>
      </c>
      <c r="B244" s="83">
        <v>1988</v>
      </c>
      <c r="C244" s="84" t="s">
        <v>570</v>
      </c>
      <c r="F244" s="1" t="s">
        <v>17</v>
      </c>
      <c r="G244" s="1">
        <f t="shared" ref="G244:L244" si="13">-G245+SUM(G247:G248)</f>
        <v>-22</v>
      </c>
      <c r="H244" s="1">
        <f t="shared" si="13"/>
        <v>-35</v>
      </c>
      <c r="I244" s="1">
        <f t="shared" si="13"/>
        <v>-37</v>
      </c>
      <c r="J244" s="1">
        <f t="shared" si="13"/>
        <v>-34</v>
      </c>
      <c r="K244" s="1">
        <f t="shared" si="13"/>
        <v>-32</v>
      </c>
      <c r="L244" s="1">
        <f t="shared" si="13"/>
        <v>-23</v>
      </c>
    </row>
    <row r="245" spans="1:12">
      <c r="A245" s="83">
        <v>8</v>
      </c>
      <c r="B245" s="83">
        <v>1988</v>
      </c>
      <c r="C245" s="84" t="s">
        <v>570</v>
      </c>
      <c r="D245" s="84" t="s">
        <v>578</v>
      </c>
      <c r="F245" s="1" t="s">
        <v>18</v>
      </c>
      <c r="G245" s="1">
        <v>19</v>
      </c>
      <c r="H245" s="1">
        <v>29</v>
      </c>
      <c r="I245" s="1">
        <v>27</v>
      </c>
      <c r="J245" s="1">
        <v>20</v>
      </c>
      <c r="K245" s="1">
        <v>17</v>
      </c>
      <c r="L245" s="1">
        <v>9</v>
      </c>
    </row>
    <row r="246" spans="1:12">
      <c r="A246" s="83">
        <v>8</v>
      </c>
      <c r="B246" s="83">
        <v>1988</v>
      </c>
      <c r="C246" s="84" t="s">
        <v>570</v>
      </c>
      <c r="D246" s="84" t="s">
        <v>579</v>
      </c>
      <c r="F246" s="1" t="s">
        <v>19</v>
      </c>
      <c r="G246" s="1" t="s">
        <v>1</v>
      </c>
      <c r="H246" s="1" t="s">
        <v>1</v>
      </c>
      <c r="I246" s="1" t="s">
        <v>1</v>
      </c>
      <c r="J246" s="1" t="s">
        <v>1</v>
      </c>
      <c r="K246" s="1" t="s">
        <v>1</v>
      </c>
      <c r="L246" s="1" t="s">
        <v>1</v>
      </c>
    </row>
    <row r="247" spans="1:12">
      <c r="A247" s="83">
        <v>8</v>
      </c>
      <c r="B247" s="83">
        <v>1988</v>
      </c>
      <c r="C247" s="84" t="s">
        <v>570</v>
      </c>
      <c r="D247" s="84" t="s">
        <v>579</v>
      </c>
      <c r="F247" s="1" t="s">
        <v>32</v>
      </c>
      <c r="G247" s="1">
        <v>-2</v>
      </c>
      <c r="H247" s="1">
        <v>-2</v>
      </c>
      <c r="I247" s="1">
        <v>-2</v>
      </c>
      <c r="J247" s="1">
        <v>-2</v>
      </c>
      <c r="K247" s="1">
        <v>-2</v>
      </c>
      <c r="L247" s="1">
        <v>-1</v>
      </c>
    </row>
    <row r="248" spans="1:12">
      <c r="A248" s="83">
        <v>8</v>
      </c>
      <c r="B248" s="83">
        <v>1988</v>
      </c>
      <c r="C248" s="84" t="s">
        <v>570</v>
      </c>
      <c r="D248" s="84" t="s">
        <v>580</v>
      </c>
      <c r="F248" s="1" t="s">
        <v>26</v>
      </c>
      <c r="G248" s="1">
        <v>-1</v>
      </c>
      <c r="H248" s="1">
        <v>-4</v>
      </c>
      <c r="I248" s="1">
        <v>-8</v>
      </c>
      <c r="J248" s="1">
        <v>-12</v>
      </c>
      <c r="K248" s="1">
        <v>-13</v>
      </c>
      <c r="L248" s="1">
        <v>-13</v>
      </c>
    </row>
    <row r="249" spans="1:12">
      <c r="A249" s="83">
        <v>8</v>
      </c>
      <c r="B249" s="83">
        <v>1988</v>
      </c>
      <c r="C249" s="84" t="s">
        <v>571</v>
      </c>
      <c r="F249" s="1" t="s">
        <v>20</v>
      </c>
    </row>
    <row r="250" spans="1:12">
      <c r="A250" s="83">
        <v>8</v>
      </c>
      <c r="B250" s="83">
        <v>1988</v>
      </c>
      <c r="C250" s="84" t="s">
        <v>571</v>
      </c>
      <c r="D250" s="84" t="s">
        <v>578</v>
      </c>
      <c r="F250" s="1" t="s">
        <v>18</v>
      </c>
      <c r="G250" s="1">
        <v>-9</v>
      </c>
      <c r="H250" s="1">
        <v>-3</v>
      </c>
      <c r="I250" s="1">
        <v>-4</v>
      </c>
      <c r="J250" s="1">
        <v>-3</v>
      </c>
      <c r="K250" s="1">
        <v>-2</v>
      </c>
      <c r="L250" s="1">
        <v>-1</v>
      </c>
    </row>
    <row r="251" spans="1:12">
      <c r="A251" s="83">
        <v>8</v>
      </c>
      <c r="B251" s="83">
        <v>1988</v>
      </c>
      <c r="C251" s="84" t="s">
        <v>571</v>
      </c>
      <c r="D251" s="84" t="s">
        <v>579</v>
      </c>
      <c r="F251" s="1" t="s">
        <v>19</v>
      </c>
    </row>
    <row r="252" spans="1:12">
      <c r="A252" s="83">
        <v>8</v>
      </c>
      <c r="B252" s="83">
        <v>1988</v>
      </c>
      <c r="C252" s="84" t="s">
        <v>571</v>
      </c>
      <c r="D252" s="84" t="s">
        <v>579</v>
      </c>
      <c r="F252" s="1" t="s">
        <v>25</v>
      </c>
      <c r="G252" s="1">
        <v>6</v>
      </c>
      <c r="H252" s="1">
        <v>4</v>
      </c>
      <c r="I252" s="1">
        <v>3</v>
      </c>
      <c r="J252" s="1">
        <v>2</v>
      </c>
      <c r="K252" s="1">
        <v>2</v>
      </c>
      <c r="L252" s="1">
        <v>2</v>
      </c>
    </row>
    <row r="253" spans="1:12">
      <c r="A253" s="83">
        <v>8</v>
      </c>
      <c r="B253" s="83">
        <v>1988</v>
      </c>
      <c r="C253" s="84" t="s">
        <v>571</v>
      </c>
      <c r="D253" s="84" t="s">
        <v>579</v>
      </c>
      <c r="F253" s="1" t="s">
        <v>67</v>
      </c>
      <c r="G253" s="1">
        <v>1</v>
      </c>
      <c r="H253" s="1">
        <v>-5</v>
      </c>
      <c r="I253" s="1">
        <v>0</v>
      </c>
      <c r="J253" s="1">
        <v>0</v>
      </c>
      <c r="K253" s="1">
        <v>0</v>
      </c>
      <c r="L253" s="1">
        <v>0</v>
      </c>
    </row>
    <row r="254" spans="1:12">
      <c r="A254" s="83">
        <v>8</v>
      </c>
      <c r="B254" s="83">
        <v>1988</v>
      </c>
      <c r="C254" s="84" t="s">
        <v>571</v>
      </c>
      <c r="D254" s="84" t="s">
        <v>579</v>
      </c>
      <c r="F254" s="1" t="s">
        <v>47</v>
      </c>
      <c r="G254" s="1">
        <v>-4</v>
      </c>
      <c r="H254" s="1">
        <v>-7</v>
      </c>
      <c r="I254" s="1">
        <v>-4</v>
      </c>
      <c r="J254" s="1">
        <v>-2</v>
      </c>
      <c r="K254" s="1">
        <v>-1</v>
      </c>
      <c r="L254" s="1">
        <v>-2</v>
      </c>
    </row>
    <row r="255" spans="1:12">
      <c r="A255" s="83">
        <v>8</v>
      </c>
      <c r="B255" s="83">
        <v>1988</v>
      </c>
      <c r="C255" s="84" t="s">
        <v>571</v>
      </c>
      <c r="D255" s="84" t="s">
        <v>579</v>
      </c>
      <c r="F255" s="1" t="s">
        <v>68</v>
      </c>
      <c r="G255" s="1">
        <v>4</v>
      </c>
      <c r="H255" s="1">
        <v>4</v>
      </c>
      <c r="I255" s="1">
        <v>2</v>
      </c>
      <c r="J255" s="1">
        <v>1</v>
      </c>
      <c r="K255" s="1">
        <v>1</v>
      </c>
      <c r="L255" s="1">
        <v>1</v>
      </c>
    </row>
    <row r="256" spans="1:12">
      <c r="A256" s="83">
        <v>8</v>
      </c>
      <c r="B256" s="83">
        <v>1988</v>
      </c>
      <c r="C256" s="84" t="s">
        <v>571</v>
      </c>
      <c r="D256" s="84" t="s">
        <v>579</v>
      </c>
      <c r="F256" s="1" t="s">
        <v>32</v>
      </c>
      <c r="G256" s="1">
        <v>-2</v>
      </c>
      <c r="H256" s="1">
        <v>0</v>
      </c>
      <c r="I256" s="1">
        <v>-1</v>
      </c>
      <c r="J256" s="1">
        <v>0</v>
      </c>
      <c r="K256" s="1">
        <v>-1</v>
      </c>
      <c r="L256" s="1">
        <v>1</v>
      </c>
    </row>
    <row r="257" spans="1:13">
      <c r="A257" s="83">
        <v>8</v>
      </c>
      <c r="B257" s="83">
        <v>1988</v>
      </c>
      <c r="C257" s="84" t="s">
        <v>571</v>
      </c>
      <c r="D257" s="84" t="s">
        <v>580</v>
      </c>
      <c r="F257" s="1" t="s">
        <v>26</v>
      </c>
      <c r="G257" s="1">
        <v>1</v>
      </c>
      <c r="H257" s="1">
        <v>1</v>
      </c>
      <c r="I257" s="1">
        <v>1</v>
      </c>
      <c r="J257" s="1">
        <v>2</v>
      </c>
      <c r="K257" s="1">
        <v>2</v>
      </c>
      <c r="L257" s="1">
        <v>2</v>
      </c>
    </row>
    <row r="258" spans="1:13">
      <c r="A258" s="83">
        <v>8</v>
      </c>
      <c r="B258" s="83">
        <v>1988</v>
      </c>
      <c r="C258" s="84" t="s">
        <v>572</v>
      </c>
      <c r="F258" s="1" t="s">
        <v>21</v>
      </c>
      <c r="G258" s="1" t="s">
        <v>1</v>
      </c>
      <c r="H258" s="1" t="s">
        <v>1</v>
      </c>
      <c r="I258" s="1" t="s">
        <v>1</v>
      </c>
      <c r="J258" s="1" t="s">
        <v>1</v>
      </c>
      <c r="K258" s="1" t="s">
        <v>1</v>
      </c>
      <c r="L258" s="1" t="s">
        <v>1</v>
      </c>
    </row>
    <row r="259" spans="1:13">
      <c r="A259" s="83">
        <v>8</v>
      </c>
      <c r="B259" s="83">
        <v>1988</v>
      </c>
      <c r="C259" s="84" t="s">
        <v>572</v>
      </c>
      <c r="D259" s="84" t="s">
        <v>578</v>
      </c>
      <c r="F259" s="1" t="s">
        <v>18</v>
      </c>
      <c r="G259" s="1">
        <v>0</v>
      </c>
      <c r="H259" s="1">
        <v>0</v>
      </c>
      <c r="I259" s="1">
        <v>4</v>
      </c>
      <c r="J259" s="1">
        <v>5</v>
      </c>
      <c r="K259" s="1">
        <v>6</v>
      </c>
      <c r="L259" s="1">
        <v>7</v>
      </c>
    </row>
    <row r="260" spans="1:13">
      <c r="A260" s="83">
        <v>8</v>
      </c>
      <c r="B260" s="83">
        <v>1988</v>
      </c>
      <c r="C260" s="84" t="s">
        <v>572</v>
      </c>
      <c r="D260" s="84" t="s">
        <v>579</v>
      </c>
      <c r="F260" s="1" t="s">
        <v>19</v>
      </c>
    </row>
    <row r="261" spans="1:13">
      <c r="A261" s="83">
        <v>8</v>
      </c>
      <c r="B261" s="83">
        <v>1988</v>
      </c>
      <c r="C261" s="84" t="s">
        <v>572</v>
      </c>
      <c r="D261" s="84" t="s">
        <v>579</v>
      </c>
      <c r="F261" s="1" t="s">
        <v>32</v>
      </c>
      <c r="G261" s="1">
        <v>1</v>
      </c>
      <c r="H261" s="1">
        <v>6</v>
      </c>
      <c r="I261" s="1">
        <v>1</v>
      </c>
      <c r="J261" s="1">
        <v>4</v>
      </c>
      <c r="K261" s="1">
        <v>4</v>
      </c>
      <c r="L261" s="1">
        <v>6</v>
      </c>
    </row>
    <row r="262" spans="1:13">
      <c r="A262" s="83">
        <v>8</v>
      </c>
      <c r="B262" s="83">
        <v>1988</v>
      </c>
      <c r="C262" s="84" t="s">
        <v>572</v>
      </c>
      <c r="D262" s="84" t="s">
        <v>580</v>
      </c>
      <c r="F262" s="1" t="s">
        <v>26</v>
      </c>
      <c r="G262" s="1">
        <v>0</v>
      </c>
      <c r="H262" s="1">
        <v>0</v>
      </c>
      <c r="I262" s="1">
        <v>1</v>
      </c>
      <c r="J262" s="1">
        <v>1</v>
      </c>
      <c r="K262" s="1">
        <v>1</v>
      </c>
      <c r="L262" s="1">
        <v>1</v>
      </c>
    </row>
    <row r="264" spans="1:13">
      <c r="A264" s="83">
        <v>8</v>
      </c>
      <c r="B264" s="83">
        <v>1988</v>
      </c>
      <c r="C264" s="84" t="s">
        <v>575</v>
      </c>
      <c r="D264" s="84" t="s">
        <v>586</v>
      </c>
      <c r="F264" s="1" t="s">
        <v>69</v>
      </c>
      <c r="G264" s="1">
        <f t="shared" ref="G264:L264" si="14">G242-G245+G247+G248-G250+SUM(G252:G257)-G259+G261+G262</f>
        <v>155</v>
      </c>
      <c r="H264" s="1">
        <f t="shared" si="14"/>
        <v>148</v>
      </c>
      <c r="I264" s="1">
        <f t="shared" si="14"/>
        <v>136</v>
      </c>
      <c r="J264" s="1">
        <f t="shared" si="14"/>
        <v>131</v>
      </c>
      <c r="K264" s="1">
        <f t="shared" si="14"/>
        <v>126</v>
      </c>
      <c r="L264" s="1">
        <f t="shared" si="14"/>
        <v>121</v>
      </c>
      <c r="M264" s="1">
        <v>121</v>
      </c>
    </row>
    <row r="265" spans="1:13">
      <c r="G265" s="4" t="s">
        <v>34</v>
      </c>
    </row>
    <row r="266" spans="1:13">
      <c r="A266" s="83">
        <v>1</v>
      </c>
      <c r="B266" s="83">
        <v>1989</v>
      </c>
      <c r="C266" s="84" t="s">
        <v>570</v>
      </c>
      <c r="F266" s="1" t="s">
        <v>17</v>
      </c>
      <c r="G266" s="1">
        <f t="shared" ref="G266:L266" si="15">-G267+SUM(G269:G270)</f>
        <v>0</v>
      </c>
      <c r="H266" s="1">
        <f t="shared" si="15"/>
        <v>-3</v>
      </c>
      <c r="I266" s="1">
        <f t="shared" si="15"/>
        <v>-3</v>
      </c>
      <c r="J266" s="1">
        <f t="shared" si="15"/>
        <v>-1</v>
      </c>
      <c r="K266" s="1">
        <f t="shared" si="15"/>
        <v>0</v>
      </c>
      <c r="L266" s="1">
        <f t="shared" si="15"/>
        <v>-2</v>
      </c>
    </row>
    <row r="267" spans="1:13">
      <c r="A267" s="83">
        <v>1</v>
      </c>
      <c r="B267" s="83">
        <v>1989</v>
      </c>
      <c r="C267" s="84" t="s">
        <v>570</v>
      </c>
      <c r="D267" s="84" t="s">
        <v>578</v>
      </c>
      <c r="F267" s="1" t="s">
        <v>18</v>
      </c>
      <c r="G267" s="1">
        <v>5</v>
      </c>
      <c r="H267" s="1">
        <v>6</v>
      </c>
      <c r="I267" s="1">
        <v>8</v>
      </c>
      <c r="J267" s="1">
        <v>7</v>
      </c>
      <c r="K267" s="1">
        <v>5</v>
      </c>
      <c r="L267" s="1">
        <v>5</v>
      </c>
    </row>
    <row r="268" spans="1:13">
      <c r="A268" s="83">
        <v>1</v>
      </c>
      <c r="B268" s="83">
        <v>1989</v>
      </c>
      <c r="C268" s="84" t="s">
        <v>570</v>
      </c>
      <c r="D268" s="84" t="s">
        <v>579</v>
      </c>
      <c r="F268" s="1" t="s">
        <v>19</v>
      </c>
      <c r="G268" s="1" t="s">
        <v>1</v>
      </c>
      <c r="H268" s="1" t="s">
        <v>1</v>
      </c>
      <c r="I268" s="1" t="s">
        <v>1</v>
      </c>
      <c r="J268" s="1" t="s">
        <v>1</v>
      </c>
      <c r="K268" s="1" t="s">
        <v>1</v>
      </c>
      <c r="L268" s="1" t="s">
        <v>1</v>
      </c>
    </row>
    <row r="269" spans="1:13">
      <c r="A269" s="83">
        <v>1</v>
      </c>
      <c r="B269" s="83">
        <v>1989</v>
      </c>
      <c r="C269" s="84" t="s">
        <v>570</v>
      </c>
      <c r="D269" s="84" t="s">
        <v>579</v>
      </c>
      <c r="F269" s="1" t="s">
        <v>32</v>
      </c>
      <c r="G269" s="1">
        <v>0</v>
      </c>
      <c r="H269" s="1">
        <v>0</v>
      </c>
      <c r="I269" s="1">
        <v>0</v>
      </c>
      <c r="J269" s="1">
        <v>2</v>
      </c>
      <c r="K269" s="1">
        <v>1</v>
      </c>
      <c r="L269" s="1">
        <v>1</v>
      </c>
    </row>
    <row r="270" spans="1:13">
      <c r="A270" s="83">
        <v>1</v>
      </c>
      <c r="B270" s="83">
        <v>1989</v>
      </c>
      <c r="C270" s="84" t="s">
        <v>570</v>
      </c>
      <c r="D270" s="84" t="s">
        <v>580</v>
      </c>
      <c r="F270" s="1" t="s">
        <v>26</v>
      </c>
      <c r="G270" s="1">
        <v>5</v>
      </c>
      <c r="H270" s="1">
        <v>3</v>
      </c>
      <c r="I270" s="1">
        <v>5</v>
      </c>
      <c r="J270" s="1">
        <v>4</v>
      </c>
      <c r="K270" s="1">
        <v>4</v>
      </c>
      <c r="L270" s="1">
        <v>2</v>
      </c>
    </row>
    <row r="271" spans="1:13">
      <c r="A271" s="83">
        <v>1</v>
      </c>
      <c r="B271" s="83">
        <v>1989</v>
      </c>
      <c r="C271" s="84" t="s">
        <v>571</v>
      </c>
      <c r="F271" s="1" t="s">
        <v>20</v>
      </c>
    </row>
    <row r="272" spans="1:13">
      <c r="A272" s="83">
        <v>1</v>
      </c>
      <c r="B272" s="83">
        <v>1989</v>
      </c>
      <c r="C272" s="84" t="s">
        <v>571</v>
      </c>
      <c r="D272" s="84" t="s">
        <v>578</v>
      </c>
      <c r="F272" s="1" t="s">
        <v>18</v>
      </c>
      <c r="G272" s="1">
        <v>-1</v>
      </c>
      <c r="H272" s="1">
        <v>-2</v>
      </c>
      <c r="I272" s="1">
        <v>-2</v>
      </c>
      <c r="J272" s="1">
        <v>-1</v>
      </c>
      <c r="K272" s="1">
        <v>0</v>
      </c>
      <c r="L272" s="1">
        <v>0</v>
      </c>
    </row>
    <row r="273" spans="1:12">
      <c r="A273" s="83">
        <v>1</v>
      </c>
      <c r="B273" s="83">
        <v>1989</v>
      </c>
      <c r="C273" s="84" t="s">
        <v>571</v>
      </c>
      <c r="D273" s="84" t="s">
        <v>579</v>
      </c>
      <c r="F273" s="1" t="s">
        <v>19</v>
      </c>
    </row>
    <row r="274" spans="1:12">
      <c r="A274" s="83">
        <v>1</v>
      </c>
      <c r="B274" s="83">
        <v>1989</v>
      </c>
      <c r="C274" s="84" t="s">
        <v>571</v>
      </c>
      <c r="D274" s="84" t="s">
        <v>579</v>
      </c>
      <c r="F274" s="1" t="s">
        <v>25</v>
      </c>
      <c r="G274" s="1">
        <v>-2</v>
      </c>
      <c r="H274" s="1">
        <v>-2</v>
      </c>
      <c r="I274" s="1">
        <v>-2</v>
      </c>
      <c r="J274" s="1">
        <v>-2</v>
      </c>
      <c r="K274" s="1">
        <v>-1</v>
      </c>
      <c r="L274" s="1">
        <v>1</v>
      </c>
    </row>
    <row r="275" spans="1:12">
      <c r="A275" s="83">
        <v>1</v>
      </c>
      <c r="B275" s="83">
        <v>1989</v>
      </c>
      <c r="C275" s="84" t="s">
        <v>571</v>
      </c>
      <c r="D275" s="84" t="s">
        <v>579</v>
      </c>
      <c r="F275" s="1" t="s">
        <v>70</v>
      </c>
      <c r="G275" s="1">
        <v>7</v>
      </c>
      <c r="H275" s="1">
        <v>8</v>
      </c>
      <c r="I275" s="1">
        <v>10</v>
      </c>
      <c r="J275" s="1">
        <v>6</v>
      </c>
      <c r="K275" s="1">
        <v>5</v>
      </c>
      <c r="L275" s="1">
        <v>5</v>
      </c>
    </row>
    <row r="276" spans="1:12">
      <c r="A276" s="83">
        <v>1</v>
      </c>
      <c r="B276" s="83">
        <v>1989</v>
      </c>
      <c r="C276" s="84" t="s">
        <v>571</v>
      </c>
      <c r="D276" s="84" t="s">
        <v>579</v>
      </c>
      <c r="F276" s="1" t="s">
        <v>71</v>
      </c>
      <c r="G276" s="1">
        <v>0</v>
      </c>
      <c r="H276" s="1">
        <v>0</v>
      </c>
      <c r="I276" s="1">
        <v>0</v>
      </c>
      <c r="J276" s="1">
        <v>0</v>
      </c>
      <c r="K276" s="1">
        <v>1</v>
      </c>
      <c r="L276" s="1">
        <v>-1</v>
      </c>
    </row>
    <row r="277" spans="1:12">
      <c r="A277" s="83">
        <v>1</v>
      </c>
      <c r="B277" s="83">
        <v>1989</v>
      </c>
      <c r="C277" s="84" t="s">
        <v>571</v>
      </c>
      <c r="D277" s="84" t="s">
        <v>579</v>
      </c>
      <c r="F277" s="1" t="s">
        <v>32</v>
      </c>
      <c r="G277" s="1">
        <v>0</v>
      </c>
      <c r="H277" s="1">
        <v>-2</v>
      </c>
      <c r="I277" s="1">
        <v>1</v>
      </c>
      <c r="J277" s="1">
        <v>3</v>
      </c>
      <c r="K277" s="1">
        <v>2</v>
      </c>
      <c r="L277" s="1">
        <v>0</v>
      </c>
    </row>
    <row r="278" spans="1:12">
      <c r="A278" s="83">
        <v>1</v>
      </c>
      <c r="B278" s="83">
        <v>1989</v>
      </c>
      <c r="C278" s="84" t="s">
        <v>571</v>
      </c>
      <c r="D278" s="84" t="s">
        <v>580</v>
      </c>
      <c r="F278" s="1" t="s">
        <v>26</v>
      </c>
      <c r="G278" s="1">
        <v>1</v>
      </c>
      <c r="H278" s="1">
        <v>1</v>
      </c>
      <c r="I278" s="1">
        <v>0</v>
      </c>
      <c r="J278" s="1">
        <v>2</v>
      </c>
      <c r="K278" s="1">
        <v>2</v>
      </c>
      <c r="L278" s="1">
        <v>3</v>
      </c>
    </row>
    <row r="279" spans="1:12">
      <c r="A279" s="83">
        <v>1</v>
      </c>
      <c r="B279" s="83">
        <v>1989</v>
      </c>
      <c r="C279" s="84" t="s">
        <v>572</v>
      </c>
      <c r="F279" s="1" t="s">
        <v>21</v>
      </c>
      <c r="G279" s="1" t="s">
        <v>1</v>
      </c>
      <c r="H279" s="1" t="s">
        <v>1</v>
      </c>
      <c r="I279" s="1" t="s">
        <v>1</v>
      </c>
      <c r="J279" s="1" t="s">
        <v>1</v>
      </c>
      <c r="K279" s="1" t="s">
        <v>1</v>
      </c>
      <c r="L279" s="1" t="s">
        <v>72</v>
      </c>
    </row>
    <row r="280" spans="1:12">
      <c r="A280" s="83">
        <v>1</v>
      </c>
      <c r="B280" s="83">
        <v>1989</v>
      </c>
      <c r="C280" s="84" t="s">
        <v>572</v>
      </c>
      <c r="D280" s="84" t="s">
        <v>578</v>
      </c>
      <c r="F280" s="1" t="s">
        <v>18</v>
      </c>
      <c r="G280" s="1">
        <v>0</v>
      </c>
      <c r="H280" s="1">
        <v>0</v>
      </c>
      <c r="I280" s="1">
        <v>0</v>
      </c>
      <c r="J280" s="1">
        <v>0</v>
      </c>
      <c r="K280" s="1">
        <v>0</v>
      </c>
      <c r="L280" s="1">
        <v>0</v>
      </c>
    </row>
    <row r="281" spans="1:12">
      <c r="A281" s="83">
        <v>1</v>
      </c>
      <c r="B281" s="83">
        <v>1989</v>
      </c>
      <c r="C281" s="84" t="s">
        <v>572</v>
      </c>
      <c r="D281" s="84" t="s">
        <v>579</v>
      </c>
      <c r="F281" s="1" t="s">
        <v>19</v>
      </c>
      <c r="G281" s="1" t="s">
        <v>1</v>
      </c>
    </row>
    <row r="282" spans="1:12">
      <c r="A282" s="83">
        <v>1</v>
      </c>
      <c r="B282" s="83">
        <v>1989</v>
      </c>
      <c r="C282" s="84" t="s">
        <v>572</v>
      </c>
      <c r="D282" s="84" t="s">
        <v>579</v>
      </c>
      <c r="F282" s="1" t="s">
        <v>32</v>
      </c>
      <c r="G282" s="1">
        <v>0</v>
      </c>
      <c r="H282" s="1">
        <v>1</v>
      </c>
      <c r="I282" s="1">
        <v>1</v>
      </c>
      <c r="J282" s="1">
        <v>0</v>
      </c>
      <c r="K282" s="1">
        <v>-1</v>
      </c>
      <c r="L282" s="1">
        <v>-5</v>
      </c>
    </row>
    <row r="283" spans="1:12">
      <c r="A283" s="83">
        <v>1</v>
      </c>
      <c r="B283" s="83">
        <v>1989</v>
      </c>
      <c r="C283" s="84" t="s">
        <v>572</v>
      </c>
      <c r="D283" s="84" t="s">
        <v>580</v>
      </c>
      <c r="F283" s="1" t="s">
        <v>26</v>
      </c>
      <c r="G283" s="1">
        <v>0</v>
      </c>
      <c r="H283" s="1">
        <v>0</v>
      </c>
      <c r="I283" s="1">
        <v>0</v>
      </c>
      <c r="J283" s="1">
        <v>0</v>
      </c>
      <c r="K283" s="1">
        <v>0</v>
      </c>
      <c r="L283" s="1">
        <v>0</v>
      </c>
    </row>
    <row r="285" spans="1:12">
      <c r="A285" s="83">
        <v>1</v>
      </c>
      <c r="B285" s="83">
        <v>1989</v>
      </c>
      <c r="C285" s="84" t="s">
        <v>575</v>
      </c>
      <c r="D285" s="84" t="s">
        <v>586</v>
      </c>
      <c r="F285" s="1" t="s">
        <v>73</v>
      </c>
      <c r="G285" s="1">
        <f t="shared" ref="G285:L285" si="16">H264-G267+G269+G270-G272+SUM(G274:G278)-G280+G282+G283</f>
        <v>155</v>
      </c>
      <c r="H285" s="1">
        <f t="shared" si="16"/>
        <v>141</v>
      </c>
      <c r="I285" s="1">
        <f t="shared" si="16"/>
        <v>140</v>
      </c>
      <c r="J285" s="1">
        <f t="shared" si="16"/>
        <v>135</v>
      </c>
      <c r="K285" s="1">
        <f t="shared" si="16"/>
        <v>129</v>
      </c>
      <c r="L285" s="1">
        <f t="shared" si="16"/>
        <v>122</v>
      </c>
    </row>
    <row r="287" spans="1:12">
      <c r="A287" s="83">
        <v>2</v>
      </c>
      <c r="B287" s="83">
        <v>1989</v>
      </c>
      <c r="C287" s="84" t="s">
        <v>571</v>
      </c>
      <c r="F287" s="1" t="s">
        <v>20</v>
      </c>
    </row>
    <row r="288" spans="1:12">
      <c r="A288" s="83">
        <v>2</v>
      </c>
      <c r="B288" s="83">
        <v>1989</v>
      </c>
      <c r="C288" s="84" t="s">
        <v>571</v>
      </c>
      <c r="D288" s="84" t="s">
        <v>578</v>
      </c>
      <c r="F288" s="1" t="s">
        <v>18</v>
      </c>
      <c r="G288" s="1">
        <v>0</v>
      </c>
      <c r="H288" s="1">
        <v>0</v>
      </c>
      <c r="I288" s="1">
        <v>0</v>
      </c>
      <c r="J288" s="1">
        <v>0</v>
      </c>
      <c r="K288" s="1">
        <v>0</v>
      </c>
      <c r="L288" s="1">
        <v>0</v>
      </c>
    </row>
    <row r="289" spans="1:12">
      <c r="A289" s="83">
        <v>2</v>
      </c>
      <c r="B289" s="83">
        <v>1989</v>
      </c>
      <c r="C289" s="84" t="s">
        <v>571</v>
      </c>
      <c r="D289" s="84" t="s">
        <v>579</v>
      </c>
      <c r="F289" s="1" t="s">
        <v>19</v>
      </c>
    </row>
    <row r="290" spans="1:12">
      <c r="A290" s="83">
        <v>2</v>
      </c>
      <c r="B290" s="83">
        <v>1989</v>
      </c>
      <c r="C290" s="84" t="s">
        <v>571</v>
      </c>
      <c r="D290" s="84" t="s">
        <v>579</v>
      </c>
      <c r="F290" s="1" t="s">
        <v>25</v>
      </c>
      <c r="G290" s="1">
        <v>1</v>
      </c>
      <c r="H290" s="1">
        <v>-2</v>
      </c>
      <c r="I290" s="1">
        <v>-3</v>
      </c>
      <c r="J290" s="1">
        <v>-3</v>
      </c>
      <c r="K290" s="1">
        <v>-4</v>
      </c>
      <c r="L290" s="1">
        <v>-4</v>
      </c>
    </row>
    <row r="291" spans="1:12">
      <c r="A291" s="83">
        <v>2</v>
      </c>
      <c r="B291" s="83">
        <v>1989</v>
      </c>
      <c r="C291" s="84" t="s">
        <v>571</v>
      </c>
      <c r="D291" s="84" t="s">
        <v>579</v>
      </c>
      <c r="F291" s="1" t="s">
        <v>47</v>
      </c>
      <c r="G291" s="1">
        <v>0</v>
      </c>
      <c r="H291" s="1">
        <v>2</v>
      </c>
      <c r="I291" s="1">
        <v>1</v>
      </c>
      <c r="J291" s="1">
        <v>1</v>
      </c>
      <c r="K291" s="1">
        <v>0</v>
      </c>
      <c r="L291" s="1">
        <v>0</v>
      </c>
    </row>
    <row r="292" spans="1:12">
      <c r="A292" s="83">
        <v>2</v>
      </c>
      <c r="B292" s="83">
        <v>1989</v>
      </c>
      <c r="C292" s="84" t="s">
        <v>571</v>
      </c>
      <c r="D292" s="84" t="s">
        <v>579</v>
      </c>
      <c r="F292" s="1" t="s">
        <v>74</v>
      </c>
      <c r="G292" s="1">
        <v>2</v>
      </c>
      <c r="H292" s="1">
        <v>1</v>
      </c>
      <c r="I292" s="1">
        <v>2</v>
      </c>
      <c r="J292" s="1">
        <v>2</v>
      </c>
      <c r="K292" s="1">
        <v>2</v>
      </c>
      <c r="L292" s="1">
        <v>3</v>
      </c>
    </row>
    <row r="293" spans="1:12">
      <c r="A293" s="83">
        <v>2</v>
      </c>
      <c r="B293" s="83">
        <v>1989</v>
      </c>
      <c r="C293" s="84" t="s">
        <v>571</v>
      </c>
      <c r="D293" s="84" t="s">
        <v>579</v>
      </c>
      <c r="F293" s="1" t="s">
        <v>75</v>
      </c>
      <c r="G293" s="1">
        <v>0</v>
      </c>
      <c r="H293" s="1">
        <v>1</v>
      </c>
      <c r="I293" s="1">
        <v>1</v>
      </c>
      <c r="J293" s="1">
        <v>1</v>
      </c>
      <c r="K293" s="1">
        <v>1</v>
      </c>
      <c r="L293" s="1">
        <v>1</v>
      </c>
    </row>
    <row r="294" spans="1:12">
      <c r="A294" s="83">
        <v>2</v>
      </c>
      <c r="B294" s="83">
        <v>1989</v>
      </c>
      <c r="C294" s="84" t="s">
        <v>571</v>
      </c>
      <c r="D294" s="84" t="s">
        <v>579</v>
      </c>
      <c r="F294" s="1" t="s">
        <v>76</v>
      </c>
      <c r="G294" s="1">
        <v>0</v>
      </c>
      <c r="H294" s="1">
        <v>2</v>
      </c>
      <c r="I294" s="1">
        <v>2</v>
      </c>
      <c r="J294" s="1">
        <v>3</v>
      </c>
      <c r="K294" s="1">
        <v>3</v>
      </c>
      <c r="L294" s="1">
        <v>3</v>
      </c>
    </row>
    <row r="295" spans="1:12">
      <c r="A295" s="83">
        <v>2</v>
      </c>
      <c r="B295" s="83">
        <v>1989</v>
      </c>
      <c r="C295" s="84" t="s">
        <v>571</v>
      </c>
      <c r="D295" s="84" t="s">
        <v>579</v>
      </c>
      <c r="F295" s="1" t="s">
        <v>32</v>
      </c>
      <c r="G295" s="1">
        <v>1</v>
      </c>
      <c r="H295" s="1">
        <v>1</v>
      </c>
      <c r="I295" s="1">
        <v>2</v>
      </c>
      <c r="J295" s="1">
        <v>0</v>
      </c>
      <c r="K295" s="1">
        <v>3</v>
      </c>
      <c r="L295" s="1">
        <v>4</v>
      </c>
    </row>
    <row r="296" spans="1:12">
      <c r="A296" s="83">
        <v>2</v>
      </c>
      <c r="B296" s="83">
        <v>1989</v>
      </c>
      <c r="C296" s="84" t="s">
        <v>571</v>
      </c>
      <c r="D296" s="84" t="s">
        <v>580</v>
      </c>
      <c r="F296" s="1" t="s">
        <v>26</v>
      </c>
      <c r="G296" s="1">
        <v>0</v>
      </c>
      <c r="H296" s="1">
        <v>0</v>
      </c>
      <c r="I296" s="1">
        <v>1</v>
      </c>
      <c r="J296" s="1">
        <v>1</v>
      </c>
      <c r="K296" s="1">
        <v>1</v>
      </c>
      <c r="L296" s="1">
        <v>1</v>
      </c>
    </row>
    <row r="298" spans="1:12">
      <c r="A298" s="83">
        <v>2</v>
      </c>
      <c r="B298" s="83">
        <v>1989</v>
      </c>
      <c r="C298" s="84" t="s">
        <v>575</v>
      </c>
      <c r="D298" s="84" t="s">
        <v>586</v>
      </c>
      <c r="F298" s="1" t="s">
        <v>77</v>
      </c>
      <c r="G298" s="1">
        <f t="shared" ref="G298:L298" si="17">G285-G288+SUM(G290:G296)</f>
        <v>159</v>
      </c>
      <c r="H298" s="1">
        <f t="shared" si="17"/>
        <v>146</v>
      </c>
      <c r="I298" s="1">
        <f t="shared" si="17"/>
        <v>146</v>
      </c>
      <c r="J298" s="1">
        <f t="shared" si="17"/>
        <v>140</v>
      </c>
      <c r="K298" s="1">
        <f t="shared" si="17"/>
        <v>135</v>
      </c>
      <c r="L298" s="1">
        <f t="shared" si="17"/>
        <v>130</v>
      </c>
    </row>
    <row r="300" spans="1:12">
      <c r="A300" s="83">
        <v>8</v>
      </c>
      <c r="B300" s="83">
        <v>1989</v>
      </c>
      <c r="C300" s="84" t="s">
        <v>570</v>
      </c>
      <c r="F300" s="1" t="s">
        <v>17</v>
      </c>
      <c r="G300" s="1">
        <f t="shared" ref="G300:L300" si="18">-G301+SUM(G303:G305)</f>
        <v>-3</v>
      </c>
      <c r="H300" s="1">
        <f t="shared" si="18"/>
        <v>-8</v>
      </c>
      <c r="I300" s="1">
        <f t="shared" si="18"/>
        <v>-5</v>
      </c>
      <c r="J300" s="1">
        <f t="shared" si="18"/>
        <v>-10</v>
      </c>
      <c r="K300" s="1">
        <f t="shared" si="18"/>
        <v>-17</v>
      </c>
      <c r="L300" s="1">
        <f t="shared" si="18"/>
        <v>-24</v>
      </c>
    </row>
    <row r="301" spans="1:12">
      <c r="A301" s="83">
        <v>8</v>
      </c>
      <c r="B301" s="83">
        <v>1989</v>
      </c>
      <c r="C301" s="84" t="s">
        <v>570</v>
      </c>
      <c r="D301" s="84" t="s">
        <v>578</v>
      </c>
      <c r="F301" s="1" t="s">
        <v>18</v>
      </c>
      <c r="G301" s="1">
        <v>3</v>
      </c>
      <c r="H301" s="1">
        <v>6</v>
      </c>
      <c r="I301" s="1">
        <v>2</v>
      </c>
      <c r="J301" s="1">
        <v>6</v>
      </c>
      <c r="K301" s="1">
        <v>16</v>
      </c>
      <c r="L301" s="1">
        <v>25</v>
      </c>
    </row>
    <row r="302" spans="1:12">
      <c r="A302" s="83">
        <v>8</v>
      </c>
      <c r="B302" s="83">
        <v>1989</v>
      </c>
      <c r="C302" s="84" t="s">
        <v>570</v>
      </c>
      <c r="D302" s="84" t="s">
        <v>579</v>
      </c>
      <c r="F302" s="1" t="s">
        <v>19</v>
      </c>
      <c r="G302" s="1" t="s">
        <v>1</v>
      </c>
      <c r="H302" s="1" t="s">
        <v>1</v>
      </c>
      <c r="I302" s="1" t="s">
        <v>1</v>
      </c>
      <c r="J302" s="1" t="s">
        <v>1</v>
      </c>
      <c r="K302" s="1" t="s">
        <v>1</v>
      </c>
      <c r="L302" s="1" t="s">
        <v>1</v>
      </c>
    </row>
    <row r="303" spans="1:12">
      <c r="A303" s="83">
        <v>8</v>
      </c>
      <c r="B303" s="83">
        <v>1989</v>
      </c>
      <c r="C303" s="84" t="s">
        <v>570</v>
      </c>
      <c r="D303" s="84" t="s">
        <v>579</v>
      </c>
      <c r="F303" s="1" t="s">
        <v>32</v>
      </c>
      <c r="G303" s="1">
        <v>-1</v>
      </c>
      <c r="H303" s="1">
        <v>1</v>
      </c>
      <c r="I303" s="1">
        <v>3</v>
      </c>
      <c r="J303" s="1">
        <v>3</v>
      </c>
      <c r="K303" s="1">
        <v>6</v>
      </c>
      <c r="L303" s="1">
        <v>6</v>
      </c>
    </row>
    <row r="304" spans="1:12">
      <c r="A304" s="83">
        <v>8</v>
      </c>
      <c r="B304" s="83">
        <v>1989</v>
      </c>
      <c r="C304" s="84" t="s">
        <v>570</v>
      </c>
      <c r="D304" s="84" t="s">
        <v>580</v>
      </c>
      <c r="F304" s="1" t="s">
        <v>59</v>
      </c>
      <c r="G304" s="1">
        <v>1</v>
      </c>
      <c r="H304" s="1">
        <v>-2</v>
      </c>
      <c r="I304" s="1">
        <v>-5</v>
      </c>
      <c r="J304" s="1">
        <v>-5</v>
      </c>
      <c r="K304" s="1">
        <v>-4</v>
      </c>
      <c r="L304" s="1">
        <v>-1</v>
      </c>
    </row>
    <row r="305" spans="1:12">
      <c r="A305" s="83">
        <v>8</v>
      </c>
      <c r="B305" s="83">
        <v>1989</v>
      </c>
      <c r="C305" s="84" t="s">
        <v>570</v>
      </c>
      <c r="D305" s="84" t="s">
        <v>580</v>
      </c>
      <c r="F305" s="1" t="s">
        <v>60</v>
      </c>
      <c r="G305" s="1">
        <v>0</v>
      </c>
      <c r="H305" s="1">
        <v>-1</v>
      </c>
      <c r="I305" s="1">
        <v>-1</v>
      </c>
      <c r="J305" s="1">
        <v>-2</v>
      </c>
      <c r="K305" s="1">
        <v>-3</v>
      </c>
      <c r="L305" s="1">
        <v>-4</v>
      </c>
    </row>
    <row r="306" spans="1:12">
      <c r="A306" s="83">
        <v>8</v>
      </c>
      <c r="B306" s="83">
        <v>1989</v>
      </c>
      <c r="C306" s="84" t="s">
        <v>571</v>
      </c>
      <c r="F306" s="1" t="s">
        <v>20</v>
      </c>
    </row>
    <row r="307" spans="1:12">
      <c r="A307" s="83">
        <v>8</v>
      </c>
      <c r="B307" s="83">
        <v>1989</v>
      </c>
      <c r="C307" s="84" t="s">
        <v>571</v>
      </c>
      <c r="D307" s="84" t="s">
        <v>578</v>
      </c>
      <c r="F307" s="1" t="s">
        <v>18</v>
      </c>
      <c r="G307" s="1">
        <v>5</v>
      </c>
      <c r="H307" s="1">
        <v>-4</v>
      </c>
      <c r="I307" s="1">
        <v>-4</v>
      </c>
      <c r="J307" s="1">
        <v>-7</v>
      </c>
      <c r="K307" s="1">
        <v>-9</v>
      </c>
      <c r="L307" s="1">
        <v>-12</v>
      </c>
    </row>
    <row r="308" spans="1:12">
      <c r="A308" s="83">
        <v>8</v>
      </c>
      <c r="B308" s="83">
        <v>1989</v>
      </c>
      <c r="C308" s="84" t="s">
        <v>571</v>
      </c>
      <c r="D308" s="84" t="s">
        <v>579</v>
      </c>
      <c r="F308" s="1" t="s">
        <v>19</v>
      </c>
    </row>
    <row r="309" spans="1:12">
      <c r="A309" s="83">
        <v>8</v>
      </c>
      <c r="B309" s="83">
        <v>1989</v>
      </c>
      <c r="C309" s="84" t="s">
        <v>571</v>
      </c>
      <c r="D309" s="84" t="s">
        <v>579</v>
      </c>
      <c r="F309" s="1" t="s">
        <v>78</v>
      </c>
      <c r="G309" s="1">
        <v>4</v>
      </c>
      <c r="H309" s="1">
        <v>-4</v>
      </c>
      <c r="I309" s="1">
        <v>0</v>
      </c>
      <c r="J309" s="1">
        <v>0</v>
      </c>
      <c r="K309" s="1">
        <v>0</v>
      </c>
      <c r="L309" s="1">
        <v>3</v>
      </c>
    </row>
    <row r="310" spans="1:12">
      <c r="A310" s="83">
        <v>8</v>
      </c>
      <c r="B310" s="83">
        <v>1989</v>
      </c>
      <c r="C310" s="84" t="s">
        <v>571</v>
      </c>
      <c r="D310" s="84" t="s">
        <v>579</v>
      </c>
      <c r="F310" s="1" t="s">
        <v>79</v>
      </c>
      <c r="G310" s="1">
        <v>0</v>
      </c>
      <c r="H310" s="1">
        <v>0</v>
      </c>
      <c r="I310" s="1">
        <v>0</v>
      </c>
      <c r="J310" s="1">
        <v>2</v>
      </c>
      <c r="K310" s="1">
        <v>3</v>
      </c>
      <c r="L310" s="1">
        <v>4</v>
      </c>
    </row>
    <row r="311" spans="1:12">
      <c r="A311" s="83">
        <v>8</v>
      </c>
      <c r="B311" s="83">
        <v>1989</v>
      </c>
      <c r="C311" s="84" t="s">
        <v>571</v>
      </c>
      <c r="D311" s="84" t="s">
        <v>579</v>
      </c>
      <c r="F311" s="1" t="s">
        <v>80</v>
      </c>
      <c r="G311" s="1">
        <v>-2</v>
      </c>
      <c r="H311" s="1">
        <v>-2</v>
      </c>
      <c r="I311" s="1">
        <v>-1</v>
      </c>
      <c r="J311" s="1">
        <v>0</v>
      </c>
      <c r="K311" s="1">
        <v>-1</v>
      </c>
      <c r="L311" s="1">
        <v>-1</v>
      </c>
    </row>
    <row r="312" spans="1:12">
      <c r="A312" s="83">
        <v>8</v>
      </c>
      <c r="B312" s="83">
        <v>1989</v>
      </c>
      <c r="C312" s="84" t="s">
        <v>571</v>
      </c>
      <c r="D312" s="84" t="s">
        <v>579</v>
      </c>
      <c r="F312" s="1" t="s">
        <v>32</v>
      </c>
      <c r="G312" s="1">
        <v>-6</v>
      </c>
      <c r="H312" s="1">
        <v>0</v>
      </c>
      <c r="I312" s="1">
        <v>1</v>
      </c>
      <c r="J312" s="1">
        <v>1</v>
      </c>
      <c r="K312" s="1">
        <v>0</v>
      </c>
      <c r="L312" s="1">
        <v>-2</v>
      </c>
    </row>
    <row r="313" spans="1:12">
      <c r="A313" s="83">
        <v>8</v>
      </c>
      <c r="B313" s="83">
        <v>1989</v>
      </c>
      <c r="C313" s="84" t="s">
        <v>571</v>
      </c>
      <c r="D313" s="84" t="s">
        <v>580</v>
      </c>
      <c r="F313" s="1" t="s">
        <v>26</v>
      </c>
      <c r="G313" s="1">
        <v>0</v>
      </c>
      <c r="H313" s="1">
        <v>-1</v>
      </c>
      <c r="I313" s="1">
        <v>0</v>
      </c>
      <c r="J313" s="1">
        <v>0</v>
      </c>
      <c r="K313" s="1">
        <v>1</v>
      </c>
      <c r="L313" s="1">
        <v>3</v>
      </c>
    </row>
    <row r="314" spans="1:12">
      <c r="A314" s="83">
        <v>8</v>
      </c>
      <c r="B314" s="83">
        <v>1989</v>
      </c>
      <c r="C314" s="84" t="s">
        <v>572</v>
      </c>
      <c r="F314" s="1" t="s">
        <v>21</v>
      </c>
      <c r="G314" s="1" t="s">
        <v>1</v>
      </c>
      <c r="H314" s="1" t="s">
        <v>1</v>
      </c>
      <c r="I314" s="1" t="s">
        <v>1</v>
      </c>
      <c r="J314" s="1" t="s">
        <v>1</v>
      </c>
      <c r="K314" s="1" t="s">
        <v>1</v>
      </c>
      <c r="L314" s="1" t="s">
        <v>1</v>
      </c>
    </row>
    <row r="315" spans="1:12">
      <c r="A315" s="83">
        <v>8</v>
      </c>
      <c r="B315" s="83">
        <v>1989</v>
      </c>
      <c r="C315" s="84" t="s">
        <v>572</v>
      </c>
      <c r="D315" s="84" t="s">
        <v>578</v>
      </c>
      <c r="F315" s="1" t="s">
        <v>81</v>
      </c>
      <c r="G315" s="1">
        <v>0</v>
      </c>
      <c r="H315" s="1">
        <v>1</v>
      </c>
      <c r="I315" s="1">
        <v>0</v>
      </c>
      <c r="J315" s="1">
        <v>0</v>
      </c>
      <c r="K315" s="1">
        <v>0</v>
      </c>
      <c r="L315" s="1">
        <v>0</v>
      </c>
    </row>
    <row r="316" spans="1:12">
      <c r="A316" s="83">
        <v>8</v>
      </c>
      <c r="B316" s="83">
        <v>1989</v>
      </c>
      <c r="C316" s="84" t="s">
        <v>572</v>
      </c>
      <c r="D316" s="84" t="s">
        <v>579</v>
      </c>
      <c r="F316" s="1" t="s">
        <v>19</v>
      </c>
    </row>
    <row r="317" spans="1:12">
      <c r="A317" s="83">
        <v>8</v>
      </c>
      <c r="B317" s="83">
        <v>1989</v>
      </c>
      <c r="C317" s="84" t="s">
        <v>572</v>
      </c>
      <c r="D317" s="84" t="s">
        <v>579</v>
      </c>
      <c r="F317" s="1" t="s">
        <v>32</v>
      </c>
      <c r="G317" s="1">
        <v>14</v>
      </c>
      <c r="H317" s="1">
        <v>6</v>
      </c>
      <c r="I317" s="1">
        <v>-2</v>
      </c>
      <c r="J317" s="1">
        <v>0</v>
      </c>
      <c r="K317" s="1">
        <v>12</v>
      </c>
      <c r="L317" s="1">
        <v>2</v>
      </c>
    </row>
    <row r="318" spans="1:12">
      <c r="A318" s="83">
        <v>8</v>
      </c>
      <c r="B318" s="83">
        <v>1989</v>
      </c>
      <c r="C318" s="84" t="s">
        <v>572</v>
      </c>
      <c r="D318" s="84" t="s">
        <v>580</v>
      </c>
      <c r="F318" s="1" t="s">
        <v>26</v>
      </c>
      <c r="G318" s="1">
        <v>0</v>
      </c>
      <c r="H318" s="1">
        <v>1</v>
      </c>
      <c r="I318" s="1">
        <v>1</v>
      </c>
      <c r="J318" s="1">
        <v>1</v>
      </c>
      <c r="K318" s="1">
        <v>1</v>
      </c>
      <c r="L318" s="1">
        <v>1</v>
      </c>
    </row>
    <row r="320" spans="1:12">
      <c r="A320" s="83">
        <v>8</v>
      </c>
      <c r="B320" s="83">
        <v>1989</v>
      </c>
      <c r="C320" s="84" t="s">
        <v>575</v>
      </c>
      <c r="D320" s="84" t="s">
        <v>586</v>
      </c>
      <c r="F320" s="1" t="s">
        <v>82</v>
      </c>
      <c r="G320" s="1">
        <f t="shared" ref="G320:L320" si="19">G298-G301+G303+G304+G305-G307+SUM(G309:G313)-G315+G317+G318</f>
        <v>161</v>
      </c>
      <c r="H320" s="1">
        <f t="shared" si="19"/>
        <v>141</v>
      </c>
      <c r="I320" s="1">
        <f t="shared" si="19"/>
        <v>144</v>
      </c>
      <c r="J320" s="1">
        <f t="shared" si="19"/>
        <v>141</v>
      </c>
      <c r="K320" s="1">
        <f t="shared" si="19"/>
        <v>143</v>
      </c>
      <c r="L320" s="1">
        <f t="shared" si="19"/>
        <v>128</v>
      </c>
    </row>
    <row r="321" spans="1:11">
      <c r="G321" s="4" t="s">
        <v>34</v>
      </c>
    </row>
    <row r="322" spans="1:11">
      <c r="A322" s="83">
        <v>1</v>
      </c>
      <c r="B322" s="83">
        <v>1990</v>
      </c>
      <c r="C322" s="84" t="s">
        <v>570</v>
      </c>
      <c r="F322" s="1" t="s">
        <v>17</v>
      </c>
      <c r="G322" s="1">
        <f>-G323+SUM(G325:G326)</f>
        <v>-1</v>
      </c>
      <c r="H322" s="1">
        <f>-H323+SUM(H325:H326)</f>
        <v>-9</v>
      </c>
      <c r="I322" s="1">
        <f>-I323+SUM(I325:I326)</f>
        <v>-10</v>
      </c>
      <c r="J322" s="1">
        <f>-J323+SUM(J325:J326)</f>
        <v>-8</v>
      </c>
      <c r="K322" s="1">
        <f>-K323+SUM(K325:K326)</f>
        <v>-6</v>
      </c>
    </row>
    <row r="323" spans="1:11">
      <c r="A323" s="83">
        <v>1</v>
      </c>
      <c r="B323" s="83">
        <v>1990</v>
      </c>
      <c r="C323" s="84" t="s">
        <v>570</v>
      </c>
      <c r="D323" s="84" t="s">
        <v>578</v>
      </c>
      <c r="F323" s="1" t="s">
        <v>18</v>
      </c>
      <c r="G323" s="1">
        <v>-2</v>
      </c>
      <c r="H323" s="1">
        <v>1</v>
      </c>
      <c r="I323" s="1">
        <v>0</v>
      </c>
      <c r="J323" s="1">
        <v>-6</v>
      </c>
      <c r="K323" s="1">
        <v>-13</v>
      </c>
    </row>
    <row r="324" spans="1:11">
      <c r="A324" s="83">
        <v>1</v>
      </c>
      <c r="B324" s="83">
        <v>1990</v>
      </c>
      <c r="C324" s="84" t="s">
        <v>570</v>
      </c>
      <c r="D324" s="84" t="s">
        <v>579</v>
      </c>
      <c r="F324" s="1" t="s">
        <v>19</v>
      </c>
      <c r="G324" s="1" t="s">
        <v>1</v>
      </c>
      <c r="H324" s="1" t="s">
        <v>1</v>
      </c>
      <c r="I324" s="1" t="s">
        <v>1</v>
      </c>
      <c r="J324" s="1" t="s">
        <v>1</v>
      </c>
      <c r="K324" s="1" t="s">
        <v>1</v>
      </c>
    </row>
    <row r="325" spans="1:11">
      <c r="A325" s="83">
        <v>1</v>
      </c>
      <c r="B325" s="83">
        <v>1990</v>
      </c>
      <c r="C325" s="84" t="s">
        <v>570</v>
      </c>
      <c r="D325" s="84" t="s">
        <v>579</v>
      </c>
      <c r="F325" s="1" t="s">
        <v>32</v>
      </c>
      <c r="G325" s="1">
        <v>-1</v>
      </c>
      <c r="H325" s="1">
        <v>-5</v>
      </c>
      <c r="I325" s="1">
        <v>-8</v>
      </c>
      <c r="J325" s="1">
        <v>-12</v>
      </c>
      <c r="K325" s="1">
        <v>-16</v>
      </c>
    </row>
    <row r="326" spans="1:11">
      <c r="A326" s="83">
        <v>1</v>
      </c>
      <c r="B326" s="83">
        <v>1990</v>
      </c>
      <c r="C326" s="84" t="s">
        <v>570</v>
      </c>
      <c r="D326" s="84" t="s">
        <v>580</v>
      </c>
      <c r="F326" s="1" t="s">
        <v>26</v>
      </c>
      <c r="G326" s="1">
        <v>-2</v>
      </c>
      <c r="H326" s="1">
        <v>-3</v>
      </c>
      <c r="I326" s="1">
        <v>-2</v>
      </c>
      <c r="J326" s="1">
        <v>-2</v>
      </c>
      <c r="K326" s="1">
        <v>-3</v>
      </c>
    </row>
    <row r="327" spans="1:11">
      <c r="A327" s="83">
        <v>1</v>
      </c>
      <c r="B327" s="83">
        <v>1990</v>
      </c>
      <c r="C327" s="84" t="s">
        <v>571</v>
      </c>
      <c r="F327" s="1" t="s">
        <v>20</v>
      </c>
    </row>
    <row r="328" spans="1:11">
      <c r="A328" s="83">
        <v>1</v>
      </c>
      <c r="B328" s="83">
        <v>1990</v>
      </c>
      <c r="C328" s="84" t="s">
        <v>571</v>
      </c>
      <c r="D328" s="84" t="s">
        <v>578</v>
      </c>
      <c r="F328" s="1" t="s">
        <v>18</v>
      </c>
      <c r="G328" s="1">
        <v>-1</v>
      </c>
      <c r="H328" s="1">
        <v>0</v>
      </c>
      <c r="I328" s="1">
        <v>-1</v>
      </c>
      <c r="J328" s="1">
        <v>-4</v>
      </c>
      <c r="K328" s="1">
        <v>-4</v>
      </c>
    </row>
    <row r="329" spans="1:11">
      <c r="A329" s="83">
        <v>1</v>
      </c>
      <c r="B329" s="83">
        <v>1990</v>
      </c>
      <c r="C329" s="84" t="s">
        <v>571</v>
      </c>
      <c r="D329" s="84" t="s">
        <v>579</v>
      </c>
      <c r="F329" s="1" t="s">
        <v>19</v>
      </c>
    </row>
    <row r="330" spans="1:11">
      <c r="A330" s="83">
        <v>1</v>
      </c>
      <c r="B330" s="83">
        <v>1990</v>
      </c>
      <c r="C330" s="84" t="s">
        <v>571</v>
      </c>
      <c r="D330" s="84" t="s">
        <v>579</v>
      </c>
      <c r="F330" s="1" t="s">
        <v>70</v>
      </c>
      <c r="G330" s="1">
        <v>8</v>
      </c>
      <c r="H330" s="1">
        <v>2</v>
      </c>
      <c r="I330" s="1">
        <v>2</v>
      </c>
      <c r="J330" s="1">
        <v>-2</v>
      </c>
      <c r="K330" s="1">
        <v>-3</v>
      </c>
    </row>
    <row r="331" spans="1:11">
      <c r="A331" s="83">
        <v>1</v>
      </c>
      <c r="B331" s="83">
        <v>1990</v>
      </c>
      <c r="C331" s="84" t="s">
        <v>571</v>
      </c>
      <c r="D331" s="84" t="s">
        <v>579</v>
      </c>
      <c r="F331" s="1" t="s">
        <v>83</v>
      </c>
      <c r="G331" s="1">
        <v>1</v>
      </c>
      <c r="H331" s="1">
        <v>2</v>
      </c>
      <c r="I331" s="1">
        <v>4</v>
      </c>
      <c r="J331" s="1">
        <v>5</v>
      </c>
      <c r="K331" s="1">
        <v>7</v>
      </c>
    </row>
    <row r="332" spans="1:11">
      <c r="A332" s="83">
        <v>1</v>
      </c>
      <c r="B332" s="83">
        <v>1990</v>
      </c>
      <c r="C332" s="84" t="s">
        <v>571</v>
      </c>
      <c r="D332" s="84" t="s">
        <v>579</v>
      </c>
      <c r="F332" s="1" t="s">
        <v>84</v>
      </c>
      <c r="G332" s="1">
        <v>1</v>
      </c>
      <c r="H332" s="1">
        <v>2</v>
      </c>
      <c r="I332" s="1">
        <v>3</v>
      </c>
      <c r="J332" s="1">
        <v>3</v>
      </c>
      <c r="K332" s="1">
        <v>4</v>
      </c>
    </row>
    <row r="333" spans="1:11">
      <c r="A333" s="83">
        <v>1</v>
      </c>
      <c r="B333" s="83">
        <v>1990</v>
      </c>
      <c r="C333" s="84" t="s">
        <v>571</v>
      </c>
      <c r="D333" s="84" t="s">
        <v>579</v>
      </c>
      <c r="F333" s="1" t="s">
        <v>32</v>
      </c>
      <c r="G333" s="1">
        <v>-2</v>
      </c>
      <c r="H333" s="1">
        <v>1</v>
      </c>
      <c r="I333" s="1">
        <v>1</v>
      </c>
      <c r="J333" s="1">
        <v>3</v>
      </c>
      <c r="K333" s="1">
        <v>4</v>
      </c>
    </row>
    <row r="334" spans="1:11">
      <c r="A334" s="83">
        <v>1</v>
      </c>
      <c r="B334" s="83">
        <v>1990</v>
      </c>
      <c r="C334" s="84" t="s">
        <v>571</v>
      </c>
      <c r="D334" s="84" t="s">
        <v>580</v>
      </c>
      <c r="F334" s="1" t="s">
        <v>26</v>
      </c>
      <c r="G334" s="1">
        <v>2</v>
      </c>
      <c r="H334" s="1">
        <v>1</v>
      </c>
      <c r="I334" s="1">
        <v>1</v>
      </c>
      <c r="J334" s="1">
        <v>3</v>
      </c>
      <c r="K334" s="1">
        <v>4</v>
      </c>
    </row>
    <row r="335" spans="1:11">
      <c r="A335" s="83">
        <v>1</v>
      </c>
      <c r="B335" s="83">
        <v>1990</v>
      </c>
      <c r="C335" s="84" t="s">
        <v>572</v>
      </c>
      <c r="F335" s="1" t="s">
        <v>21</v>
      </c>
      <c r="G335" s="1" t="s">
        <v>1</v>
      </c>
      <c r="H335" s="1" t="s">
        <v>1</v>
      </c>
      <c r="I335" s="1" t="s">
        <v>1</v>
      </c>
      <c r="J335" s="1" t="s">
        <v>1</v>
      </c>
      <c r="K335" s="1" t="s">
        <v>1</v>
      </c>
    </row>
    <row r="336" spans="1:11">
      <c r="A336" s="83">
        <v>1</v>
      </c>
      <c r="B336" s="83">
        <v>1990</v>
      </c>
      <c r="C336" s="84" t="s">
        <v>572</v>
      </c>
      <c r="D336" s="84" t="s">
        <v>578</v>
      </c>
      <c r="F336" s="1" t="s">
        <v>18</v>
      </c>
      <c r="G336" s="1">
        <v>-1</v>
      </c>
      <c r="H336" s="1">
        <v>-2</v>
      </c>
      <c r="I336" s="1">
        <v>-2</v>
      </c>
      <c r="J336" s="1">
        <v>-1</v>
      </c>
      <c r="K336" s="1">
        <v>0</v>
      </c>
    </row>
    <row r="337" spans="1:12">
      <c r="A337" s="83">
        <v>1</v>
      </c>
      <c r="B337" s="83">
        <v>1990</v>
      </c>
      <c r="C337" s="84" t="s">
        <v>572</v>
      </c>
      <c r="D337" s="84" t="s">
        <v>579</v>
      </c>
      <c r="F337" s="1" t="s">
        <v>19</v>
      </c>
    </row>
    <row r="338" spans="1:12">
      <c r="A338" s="83">
        <v>1</v>
      </c>
      <c r="B338" s="83">
        <v>1990</v>
      </c>
      <c r="C338" s="84" t="s">
        <v>572</v>
      </c>
      <c r="D338" s="84" t="s">
        <v>579</v>
      </c>
      <c r="F338" s="1" t="s">
        <v>32</v>
      </c>
      <c r="G338" s="1">
        <v>-14</v>
      </c>
      <c r="H338" s="1">
        <v>-7</v>
      </c>
      <c r="I338" s="1">
        <v>-10</v>
      </c>
      <c r="J338" s="1">
        <v>-11</v>
      </c>
      <c r="K338" s="1">
        <v>-12</v>
      </c>
    </row>
    <row r="339" spans="1:12">
      <c r="A339" s="83">
        <v>1</v>
      </c>
      <c r="B339" s="83">
        <v>1990</v>
      </c>
      <c r="C339" s="84" t="s">
        <v>572</v>
      </c>
      <c r="D339" s="84" t="s">
        <v>580</v>
      </c>
      <c r="F339" s="1" t="s">
        <v>26</v>
      </c>
      <c r="G339" s="1">
        <v>0</v>
      </c>
      <c r="H339" s="1">
        <v>0</v>
      </c>
      <c r="I339" s="1">
        <v>0</v>
      </c>
      <c r="J339" s="1">
        <v>0</v>
      </c>
      <c r="K339" s="1">
        <v>0</v>
      </c>
    </row>
    <row r="341" spans="1:12">
      <c r="A341" s="83">
        <v>1</v>
      </c>
      <c r="B341" s="83">
        <v>1990</v>
      </c>
      <c r="C341" s="84" t="s">
        <v>575</v>
      </c>
      <c r="D341" s="84" t="s">
        <v>586</v>
      </c>
      <c r="F341" s="1" t="s">
        <v>85</v>
      </c>
      <c r="G341" s="1">
        <f>H320-G323+G325+G326-G328+SUM(G330:G334)-G336+G338+G339</f>
        <v>138</v>
      </c>
      <c r="H341" s="1">
        <f>I320-H323+H325+H326-H328+SUM(H330:H334)-H336+H338+H339</f>
        <v>138</v>
      </c>
      <c r="I341" s="1">
        <f>J320-I323+I325+I326-I328+SUM(I330:I334)-I336+I338+I339</f>
        <v>135</v>
      </c>
      <c r="J341" s="1">
        <f>K320-J323+J325+J326-J328+SUM(J330:J334)-J336+J338+J339</f>
        <v>141</v>
      </c>
      <c r="K341" s="1">
        <f>L320-K323+K325+K326-K328+SUM(K330:K334)-K336+K338+K339</f>
        <v>130</v>
      </c>
      <c r="L341" s="1">
        <v>118</v>
      </c>
    </row>
    <row r="343" spans="1:12">
      <c r="A343" s="83">
        <v>2</v>
      </c>
      <c r="B343" s="83">
        <v>1990</v>
      </c>
      <c r="C343" s="84" t="s">
        <v>571</v>
      </c>
      <c r="F343" s="1" t="s">
        <v>20</v>
      </c>
    </row>
    <row r="344" spans="1:12">
      <c r="A344" s="83">
        <v>2</v>
      </c>
      <c r="B344" s="83">
        <v>1990</v>
      </c>
      <c r="C344" s="84" t="s">
        <v>571</v>
      </c>
      <c r="D344" s="84" t="s">
        <v>578</v>
      </c>
      <c r="F344" s="1" t="s">
        <v>18</v>
      </c>
      <c r="G344" s="1">
        <v>0</v>
      </c>
      <c r="H344" s="1">
        <v>0</v>
      </c>
      <c r="I344" s="1">
        <v>0</v>
      </c>
      <c r="J344" s="1">
        <v>0</v>
      </c>
      <c r="K344" s="1">
        <v>0</v>
      </c>
      <c r="L344" s="1">
        <v>0</v>
      </c>
    </row>
    <row r="345" spans="1:12">
      <c r="A345" s="83">
        <v>2</v>
      </c>
      <c r="B345" s="83">
        <v>1990</v>
      </c>
      <c r="C345" s="84" t="s">
        <v>571</v>
      </c>
      <c r="D345" s="84" t="s">
        <v>579</v>
      </c>
      <c r="F345" s="1" t="s">
        <v>19</v>
      </c>
    </row>
    <row r="346" spans="1:12">
      <c r="A346" s="83">
        <v>2</v>
      </c>
      <c r="B346" s="83">
        <v>1990</v>
      </c>
      <c r="C346" s="84" t="s">
        <v>571</v>
      </c>
      <c r="D346" s="84" t="s">
        <v>579</v>
      </c>
      <c r="F346" s="1" t="s">
        <v>86</v>
      </c>
      <c r="G346" s="1">
        <v>19</v>
      </c>
      <c r="H346" s="1">
        <v>26</v>
      </c>
      <c r="I346" s="1">
        <v>-10</v>
      </c>
      <c r="J346" s="1">
        <v>-6</v>
      </c>
      <c r="K346" s="1">
        <v>-5</v>
      </c>
      <c r="L346" s="1">
        <v>-4</v>
      </c>
    </row>
    <row r="347" spans="1:12">
      <c r="A347" s="83">
        <v>2</v>
      </c>
      <c r="B347" s="83">
        <v>1990</v>
      </c>
      <c r="C347" s="84" t="s">
        <v>571</v>
      </c>
      <c r="D347" s="84" t="s">
        <v>579</v>
      </c>
      <c r="F347" s="1" t="s">
        <v>87</v>
      </c>
      <c r="G347" s="1">
        <v>1</v>
      </c>
      <c r="H347" s="1">
        <v>-2</v>
      </c>
      <c r="I347" s="1">
        <v>-1</v>
      </c>
      <c r="J347" s="1">
        <v>-1</v>
      </c>
      <c r="K347" s="1">
        <v>-2</v>
      </c>
      <c r="L347" s="1">
        <v>-3</v>
      </c>
    </row>
    <row r="348" spans="1:12">
      <c r="A348" s="83">
        <v>2</v>
      </c>
      <c r="B348" s="83">
        <v>1990</v>
      </c>
      <c r="C348" s="84" t="s">
        <v>571</v>
      </c>
      <c r="D348" s="84" t="s">
        <v>579</v>
      </c>
      <c r="F348" s="1" t="s">
        <v>32</v>
      </c>
      <c r="G348" s="1">
        <v>2</v>
      </c>
      <c r="H348" s="1">
        <v>0</v>
      </c>
      <c r="I348" s="1">
        <v>1</v>
      </c>
      <c r="J348" s="1">
        <v>-1</v>
      </c>
      <c r="K348" s="1">
        <v>-1</v>
      </c>
      <c r="L348" s="1">
        <v>-1</v>
      </c>
    </row>
    <row r="349" spans="1:12">
      <c r="A349" s="83">
        <v>2</v>
      </c>
      <c r="B349" s="83">
        <v>1990</v>
      </c>
      <c r="C349" s="84" t="s">
        <v>571</v>
      </c>
      <c r="D349" s="84" t="s">
        <v>580</v>
      </c>
      <c r="F349" s="1" t="s">
        <v>26</v>
      </c>
      <c r="G349" s="1">
        <v>-1</v>
      </c>
      <c r="H349" s="1">
        <v>-1</v>
      </c>
      <c r="I349" s="1">
        <v>-1</v>
      </c>
      <c r="J349" s="1">
        <v>-1</v>
      </c>
      <c r="K349" s="1">
        <v>-1</v>
      </c>
      <c r="L349" s="1">
        <v>0</v>
      </c>
    </row>
    <row r="351" spans="1:12">
      <c r="A351" s="83">
        <v>2</v>
      </c>
      <c r="B351" s="83">
        <v>1990</v>
      </c>
      <c r="C351" s="84" t="s">
        <v>575</v>
      </c>
      <c r="D351" s="84" t="s">
        <v>586</v>
      </c>
      <c r="F351" s="1" t="s">
        <v>88</v>
      </c>
      <c r="G351" s="1">
        <f t="shared" ref="G351:L351" si="20">G341-G344+SUM(G346:G349)</f>
        <v>159</v>
      </c>
      <c r="H351" s="1">
        <f t="shared" si="20"/>
        <v>161</v>
      </c>
      <c r="I351" s="1">
        <f t="shared" si="20"/>
        <v>124</v>
      </c>
      <c r="J351" s="1">
        <f t="shared" si="20"/>
        <v>132</v>
      </c>
      <c r="K351" s="1">
        <f t="shared" si="20"/>
        <v>121</v>
      </c>
      <c r="L351" s="1">
        <f t="shared" si="20"/>
        <v>110</v>
      </c>
    </row>
    <row r="353" spans="1:12">
      <c r="A353" s="83">
        <v>6</v>
      </c>
      <c r="B353" s="83">
        <v>1990</v>
      </c>
      <c r="C353" s="84" t="s">
        <v>570</v>
      </c>
      <c r="F353" s="1" t="s">
        <v>17</v>
      </c>
      <c r="G353" s="1">
        <f t="shared" ref="G353:L353" si="21">-G354+SUM(G356:G357)</f>
        <v>-1</v>
      </c>
      <c r="H353" s="1">
        <f t="shared" si="21"/>
        <v>1</v>
      </c>
      <c r="I353" s="1">
        <f t="shared" si="21"/>
        <v>4</v>
      </c>
      <c r="J353" s="1">
        <f t="shared" si="21"/>
        <v>2</v>
      </c>
      <c r="K353" s="1">
        <f t="shared" si="21"/>
        <v>-1</v>
      </c>
      <c r="L353" s="1">
        <f t="shared" si="21"/>
        <v>-5</v>
      </c>
    </row>
    <row r="354" spans="1:12">
      <c r="A354" s="83">
        <v>6</v>
      </c>
      <c r="B354" s="83">
        <v>1990</v>
      </c>
      <c r="C354" s="84" t="s">
        <v>570</v>
      </c>
      <c r="D354" s="84" t="s">
        <v>578</v>
      </c>
      <c r="F354" s="1" t="s">
        <v>18</v>
      </c>
      <c r="G354" s="1">
        <v>3</v>
      </c>
      <c r="H354" s="1">
        <v>5</v>
      </c>
      <c r="I354" s="1">
        <v>0</v>
      </c>
      <c r="J354" s="1">
        <v>-2</v>
      </c>
      <c r="K354" s="1">
        <v>-3</v>
      </c>
      <c r="L354" s="1">
        <v>-4</v>
      </c>
    </row>
    <row r="355" spans="1:12">
      <c r="A355" s="83">
        <v>6</v>
      </c>
      <c r="B355" s="83">
        <v>1990</v>
      </c>
      <c r="C355" s="84" t="s">
        <v>570</v>
      </c>
      <c r="D355" s="84" t="s">
        <v>579</v>
      </c>
      <c r="F355" s="1" t="s">
        <v>19</v>
      </c>
      <c r="G355" s="1" t="s">
        <v>1</v>
      </c>
      <c r="H355" s="1" t="s">
        <v>1</v>
      </c>
      <c r="I355" s="1" t="s">
        <v>1</v>
      </c>
      <c r="J355" s="1" t="s">
        <v>1</v>
      </c>
      <c r="K355" s="1" t="s">
        <v>1</v>
      </c>
      <c r="L355" s="1" t="s">
        <v>1</v>
      </c>
    </row>
    <row r="356" spans="1:12">
      <c r="A356" s="83">
        <v>6</v>
      </c>
      <c r="B356" s="83">
        <v>1990</v>
      </c>
      <c r="C356" s="84" t="s">
        <v>570</v>
      </c>
      <c r="D356" s="84" t="s">
        <v>579</v>
      </c>
      <c r="F356" s="1" t="s">
        <v>32</v>
      </c>
      <c r="G356" s="1">
        <v>0</v>
      </c>
      <c r="H356" s="1">
        <v>1</v>
      </c>
      <c r="I356" s="1">
        <v>2</v>
      </c>
      <c r="J356" s="1">
        <v>1</v>
      </c>
      <c r="K356" s="1">
        <v>0</v>
      </c>
      <c r="L356" s="1">
        <v>-3</v>
      </c>
    </row>
    <row r="357" spans="1:12">
      <c r="A357" s="83">
        <v>6</v>
      </c>
      <c r="B357" s="83">
        <v>1990</v>
      </c>
      <c r="C357" s="84" t="s">
        <v>570</v>
      </c>
      <c r="D357" s="84" t="s">
        <v>580</v>
      </c>
      <c r="F357" s="1" t="s">
        <v>26</v>
      </c>
      <c r="G357" s="1">
        <v>2</v>
      </c>
      <c r="H357" s="1">
        <v>5</v>
      </c>
      <c r="I357" s="1">
        <v>2</v>
      </c>
      <c r="J357" s="1">
        <v>-1</v>
      </c>
      <c r="K357" s="1">
        <v>-4</v>
      </c>
      <c r="L357" s="1">
        <v>-6</v>
      </c>
    </row>
    <row r="358" spans="1:12">
      <c r="A358" s="83">
        <v>6</v>
      </c>
      <c r="B358" s="83">
        <v>1990</v>
      </c>
      <c r="C358" s="84" t="s">
        <v>571</v>
      </c>
      <c r="F358" s="1" t="s">
        <v>20</v>
      </c>
    </row>
    <row r="359" spans="1:12">
      <c r="A359" s="83">
        <v>6</v>
      </c>
      <c r="B359" s="83">
        <v>1990</v>
      </c>
      <c r="C359" s="84" t="s">
        <v>571</v>
      </c>
      <c r="D359" s="84" t="s">
        <v>578</v>
      </c>
      <c r="F359" s="1" t="s">
        <v>18</v>
      </c>
      <c r="G359" s="1">
        <v>-27</v>
      </c>
      <c r="H359" s="1">
        <v>-19</v>
      </c>
      <c r="I359" s="1">
        <v>-16</v>
      </c>
      <c r="J359" s="1">
        <v>-15</v>
      </c>
      <c r="K359" s="1">
        <v>-15</v>
      </c>
      <c r="L359" s="1">
        <v>-17</v>
      </c>
    </row>
    <row r="360" spans="1:12">
      <c r="A360" s="83">
        <v>6</v>
      </c>
      <c r="B360" s="83">
        <v>1990</v>
      </c>
      <c r="C360" s="84" t="s">
        <v>571</v>
      </c>
      <c r="D360" s="84" t="s">
        <v>579</v>
      </c>
      <c r="F360" s="1" t="s">
        <v>19</v>
      </c>
    </row>
    <row r="361" spans="1:12">
      <c r="A361" s="83">
        <v>6</v>
      </c>
      <c r="B361" s="83">
        <v>1990</v>
      </c>
      <c r="C361" s="84" t="s">
        <v>571</v>
      </c>
      <c r="D361" s="84" t="s">
        <v>579</v>
      </c>
      <c r="F361" s="1" t="s">
        <v>86</v>
      </c>
      <c r="G361" s="1">
        <v>3</v>
      </c>
      <c r="H361" s="1">
        <v>39</v>
      </c>
      <c r="I361" s="1">
        <v>73</v>
      </c>
      <c r="J361" s="1">
        <v>26</v>
      </c>
      <c r="K361" s="1">
        <v>-20</v>
      </c>
      <c r="L361" s="1">
        <v>-11</v>
      </c>
    </row>
    <row r="362" spans="1:12">
      <c r="A362" s="83">
        <v>6</v>
      </c>
      <c r="B362" s="83">
        <v>1990</v>
      </c>
      <c r="C362" s="84" t="s">
        <v>571</v>
      </c>
      <c r="D362" s="84" t="s">
        <v>579</v>
      </c>
      <c r="F362" s="1" t="s">
        <v>89</v>
      </c>
      <c r="G362" s="1">
        <v>2</v>
      </c>
      <c r="H362" s="1">
        <v>1</v>
      </c>
      <c r="I362" s="1">
        <v>2</v>
      </c>
      <c r="J362" s="1">
        <v>-3</v>
      </c>
      <c r="K362" s="1">
        <v>7</v>
      </c>
      <c r="L362" s="1">
        <v>1</v>
      </c>
    </row>
    <row r="363" spans="1:12">
      <c r="A363" s="83">
        <v>6</v>
      </c>
      <c r="B363" s="83">
        <v>1990</v>
      </c>
      <c r="C363" s="84" t="s">
        <v>571</v>
      </c>
      <c r="D363" s="84" t="s">
        <v>579</v>
      </c>
      <c r="F363" s="1" t="s">
        <v>90</v>
      </c>
      <c r="G363" s="1">
        <v>1</v>
      </c>
      <c r="H363" s="1">
        <v>3</v>
      </c>
      <c r="I363" s="1">
        <v>3</v>
      </c>
      <c r="J363" s="1">
        <v>3</v>
      </c>
      <c r="K363" s="1">
        <v>3</v>
      </c>
      <c r="L363" s="1">
        <v>3</v>
      </c>
    </row>
    <row r="364" spans="1:12">
      <c r="A364" s="83">
        <v>6</v>
      </c>
      <c r="B364" s="83">
        <v>1990</v>
      </c>
      <c r="C364" s="84" t="s">
        <v>571</v>
      </c>
      <c r="D364" s="84" t="s">
        <v>579</v>
      </c>
      <c r="F364" s="1" t="s">
        <v>32</v>
      </c>
      <c r="G364" s="1">
        <v>3</v>
      </c>
      <c r="H364" s="1">
        <v>0</v>
      </c>
      <c r="I364" s="1">
        <v>1</v>
      </c>
      <c r="J364" s="1">
        <v>-1</v>
      </c>
      <c r="K364" s="1">
        <v>0</v>
      </c>
      <c r="L364" s="1">
        <v>1</v>
      </c>
    </row>
    <row r="365" spans="1:12">
      <c r="A365" s="83">
        <v>6</v>
      </c>
      <c r="B365" s="83">
        <v>1990</v>
      </c>
      <c r="C365" s="84" t="s">
        <v>571</v>
      </c>
      <c r="D365" s="84" t="s">
        <v>580</v>
      </c>
      <c r="F365" s="1" t="s">
        <v>26</v>
      </c>
      <c r="G365" s="1">
        <v>1</v>
      </c>
      <c r="H365" s="1">
        <v>7</v>
      </c>
      <c r="I365" s="1">
        <v>15</v>
      </c>
      <c r="J365" s="1">
        <v>20</v>
      </c>
      <c r="K365" s="1">
        <v>21</v>
      </c>
      <c r="L365" s="1">
        <v>22</v>
      </c>
    </row>
    <row r="366" spans="1:12">
      <c r="A366" s="83">
        <v>6</v>
      </c>
      <c r="B366" s="83">
        <v>1990</v>
      </c>
      <c r="C366" s="84" t="s">
        <v>572</v>
      </c>
      <c r="F366" s="1" t="s">
        <v>21</v>
      </c>
      <c r="G366" s="1">
        <v>0</v>
      </c>
      <c r="H366" s="1">
        <v>1</v>
      </c>
      <c r="I366" s="1">
        <v>0</v>
      </c>
      <c r="J366" s="1">
        <v>0</v>
      </c>
      <c r="K366" s="1">
        <v>0</v>
      </c>
      <c r="L366" s="1">
        <v>0</v>
      </c>
    </row>
    <row r="367" spans="1:12">
      <c r="A367" s="83">
        <v>6</v>
      </c>
      <c r="B367" s="83">
        <v>1990</v>
      </c>
      <c r="C367" s="84" t="s">
        <v>572</v>
      </c>
      <c r="D367" s="84" t="s">
        <v>578</v>
      </c>
      <c r="F367" s="1" t="s">
        <v>18</v>
      </c>
      <c r="G367" s="1">
        <v>0</v>
      </c>
      <c r="H367" s="1">
        <v>0</v>
      </c>
      <c r="I367" s="1">
        <v>0</v>
      </c>
      <c r="J367" s="1">
        <v>0</v>
      </c>
      <c r="K367" s="1">
        <v>0</v>
      </c>
      <c r="L367" s="1">
        <v>0</v>
      </c>
    </row>
    <row r="368" spans="1:12">
      <c r="A368" s="83">
        <v>6</v>
      </c>
      <c r="B368" s="83">
        <v>1990</v>
      </c>
      <c r="C368" s="84" t="s">
        <v>572</v>
      </c>
      <c r="D368" s="84" t="s">
        <v>579</v>
      </c>
      <c r="F368" s="1" t="s">
        <v>19</v>
      </c>
    </row>
    <row r="369" spans="1:12">
      <c r="A369" s="83">
        <v>6</v>
      </c>
      <c r="B369" s="83">
        <v>1990</v>
      </c>
      <c r="C369" s="84" t="s">
        <v>572</v>
      </c>
      <c r="D369" s="84" t="s">
        <v>579</v>
      </c>
      <c r="F369" s="1" t="s">
        <v>32</v>
      </c>
      <c r="G369" s="1">
        <v>0</v>
      </c>
      <c r="H369" s="1">
        <v>1</v>
      </c>
      <c r="I369" s="1">
        <v>1</v>
      </c>
      <c r="J369" s="1">
        <v>0</v>
      </c>
      <c r="K369" s="1">
        <v>0</v>
      </c>
      <c r="L369" s="1">
        <v>0</v>
      </c>
    </row>
    <row r="370" spans="1:12">
      <c r="A370" s="83">
        <v>6</v>
      </c>
      <c r="B370" s="83">
        <v>1990</v>
      </c>
      <c r="C370" s="84" t="s">
        <v>572</v>
      </c>
      <c r="D370" s="84" t="s">
        <v>580</v>
      </c>
      <c r="F370" s="1" t="s">
        <v>26</v>
      </c>
      <c r="G370" s="1">
        <v>0</v>
      </c>
      <c r="H370" s="1">
        <v>0</v>
      </c>
      <c r="I370" s="1">
        <v>0</v>
      </c>
      <c r="J370" s="1">
        <v>0</v>
      </c>
      <c r="K370" s="1">
        <v>0</v>
      </c>
      <c r="L370" s="1">
        <v>0</v>
      </c>
    </row>
    <row r="372" spans="1:12">
      <c r="A372" s="83">
        <v>6</v>
      </c>
      <c r="B372" s="83">
        <v>1990</v>
      </c>
      <c r="C372" s="84" t="s">
        <v>575</v>
      </c>
      <c r="D372" s="84" t="s">
        <v>586</v>
      </c>
      <c r="F372" s="1" t="s">
        <v>91</v>
      </c>
      <c r="G372" s="1">
        <f t="shared" ref="G372:L372" si="22">G351-G354+G356+G357-G359+SUM(G361:G365)-G367+G369+G370</f>
        <v>195</v>
      </c>
      <c r="H372" s="1">
        <f t="shared" si="22"/>
        <v>232</v>
      </c>
      <c r="I372" s="84">
        <f t="shared" si="22"/>
        <v>239</v>
      </c>
      <c r="J372" s="84">
        <f t="shared" si="22"/>
        <v>194</v>
      </c>
      <c r="K372" s="84">
        <f t="shared" si="22"/>
        <v>146</v>
      </c>
      <c r="L372" s="1">
        <f t="shared" si="22"/>
        <v>138</v>
      </c>
    </row>
    <row r="373" spans="1:12">
      <c r="G373" s="4" t="s">
        <v>34</v>
      </c>
    </row>
    <row r="374" spans="1:12">
      <c r="A374" s="83">
        <v>1</v>
      </c>
      <c r="B374" s="83">
        <v>1991</v>
      </c>
      <c r="C374" s="84" t="s">
        <v>570</v>
      </c>
      <c r="F374" s="1" t="s">
        <v>17</v>
      </c>
      <c r="G374" s="1">
        <f>-G375+SUM(G377:G378)</f>
        <v>51</v>
      </c>
      <c r="H374" s="1">
        <f>-H375+SUM(H377:H378)</f>
        <v>63</v>
      </c>
      <c r="I374" s="1">
        <f>-I375+SUM(I377:I378)</f>
        <v>63</v>
      </c>
      <c r="J374" s="1">
        <f>-J375+SUM(J377:J378)</f>
        <v>70</v>
      </c>
      <c r="K374" s="1">
        <f>-K375+SUM(K377:K378)</f>
        <v>79</v>
      </c>
    </row>
    <row r="375" spans="1:12">
      <c r="A375" s="83">
        <v>1</v>
      </c>
      <c r="B375" s="83">
        <v>1991</v>
      </c>
      <c r="C375" s="84" t="s">
        <v>570</v>
      </c>
      <c r="D375" s="84" t="s">
        <v>578</v>
      </c>
      <c r="F375" s="1" t="s">
        <v>18</v>
      </c>
      <c r="G375" s="1">
        <v>-40</v>
      </c>
      <c r="H375" s="1">
        <v>-46</v>
      </c>
      <c r="I375" s="1">
        <v>-38</v>
      </c>
      <c r="J375" s="1">
        <v>-39</v>
      </c>
      <c r="K375" s="1">
        <v>-43</v>
      </c>
    </row>
    <row r="376" spans="1:12">
      <c r="A376" s="83">
        <v>1</v>
      </c>
      <c r="B376" s="83">
        <v>1991</v>
      </c>
      <c r="C376" s="84" t="s">
        <v>570</v>
      </c>
      <c r="D376" s="84" t="s">
        <v>579</v>
      </c>
      <c r="F376" s="1" t="s">
        <v>19</v>
      </c>
      <c r="G376" s="1" t="s">
        <v>1</v>
      </c>
      <c r="H376" s="1" t="s">
        <v>1</v>
      </c>
      <c r="I376" s="1" t="s">
        <v>1</v>
      </c>
      <c r="J376" s="1" t="s">
        <v>1</v>
      </c>
      <c r="K376" s="1" t="s">
        <v>1</v>
      </c>
    </row>
    <row r="377" spans="1:12">
      <c r="A377" s="83">
        <v>1</v>
      </c>
      <c r="B377" s="83">
        <v>1991</v>
      </c>
      <c r="C377" s="84" t="s">
        <v>570</v>
      </c>
      <c r="D377" s="84" t="s">
        <v>579</v>
      </c>
      <c r="F377" s="1" t="s">
        <v>32</v>
      </c>
      <c r="G377" s="1">
        <v>10</v>
      </c>
      <c r="H377" s="1">
        <v>11</v>
      </c>
      <c r="I377" s="1">
        <v>10</v>
      </c>
      <c r="J377" s="1">
        <v>8</v>
      </c>
      <c r="K377" s="1">
        <v>5</v>
      </c>
    </row>
    <row r="378" spans="1:12">
      <c r="A378" s="83">
        <v>1</v>
      </c>
      <c r="B378" s="83">
        <v>1991</v>
      </c>
      <c r="C378" s="84" t="s">
        <v>570</v>
      </c>
      <c r="D378" s="84" t="s">
        <v>580</v>
      </c>
      <c r="F378" s="1" t="s">
        <v>26</v>
      </c>
      <c r="G378" s="1">
        <v>1</v>
      </c>
      <c r="H378" s="1">
        <v>6</v>
      </c>
      <c r="I378" s="1">
        <v>15</v>
      </c>
      <c r="J378" s="1">
        <v>23</v>
      </c>
      <c r="K378" s="1">
        <v>31</v>
      </c>
    </row>
    <row r="379" spans="1:12">
      <c r="A379" s="83">
        <v>1</v>
      </c>
      <c r="B379" s="83">
        <v>1991</v>
      </c>
      <c r="C379" s="84" t="s">
        <v>571</v>
      </c>
      <c r="F379" s="1" t="s">
        <v>20</v>
      </c>
    </row>
    <row r="380" spans="1:12">
      <c r="A380" s="83">
        <v>1</v>
      </c>
      <c r="B380" s="83">
        <v>1991</v>
      </c>
      <c r="C380" s="84" t="s">
        <v>571</v>
      </c>
      <c r="D380" s="84" t="s">
        <v>578</v>
      </c>
      <c r="F380" s="1" t="s">
        <v>18</v>
      </c>
      <c r="G380" s="1">
        <v>-7</v>
      </c>
      <c r="H380" s="1">
        <v>-5</v>
      </c>
      <c r="I380" s="1">
        <v>-3</v>
      </c>
      <c r="J380" s="1">
        <v>-2</v>
      </c>
      <c r="K380" s="1">
        <v>3</v>
      </c>
    </row>
    <row r="381" spans="1:12">
      <c r="A381" s="83">
        <v>1</v>
      </c>
      <c r="B381" s="83">
        <v>1991</v>
      </c>
      <c r="C381" s="84" t="s">
        <v>571</v>
      </c>
      <c r="D381" s="84" t="s">
        <v>579</v>
      </c>
      <c r="F381" s="1" t="s">
        <v>19</v>
      </c>
    </row>
    <row r="382" spans="1:12">
      <c r="A382" s="83">
        <v>1</v>
      </c>
      <c r="B382" s="83">
        <v>1991</v>
      </c>
      <c r="C382" s="84" t="s">
        <v>571</v>
      </c>
      <c r="D382" s="84" t="s">
        <v>579</v>
      </c>
      <c r="F382" s="1" t="s">
        <v>92</v>
      </c>
      <c r="G382" s="1">
        <v>23</v>
      </c>
      <c r="H382" s="1">
        <v>20</v>
      </c>
      <c r="I382" s="1">
        <v>7</v>
      </c>
      <c r="J382" s="1">
        <v>32</v>
      </c>
      <c r="K382" s="1">
        <v>-44</v>
      </c>
    </row>
    <row r="383" spans="1:12">
      <c r="A383" s="83">
        <v>1</v>
      </c>
      <c r="B383" s="83">
        <v>1991</v>
      </c>
      <c r="C383" s="84" t="s">
        <v>571</v>
      </c>
      <c r="D383" s="84" t="s">
        <v>579</v>
      </c>
      <c r="F383" s="1" t="s">
        <v>25</v>
      </c>
      <c r="G383" s="1">
        <v>-1</v>
      </c>
      <c r="H383" s="1">
        <v>0</v>
      </c>
      <c r="I383" s="1">
        <v>2</v>
      </c>
      <c r="J383" s="1">
        <v>2</v>
      </c>
      <c r="K383" s="1">
        <v>2</v>
      </c>
    </row>
    <row r="384" spans="1:12">
      <c r="A384" s="83">
        <v>1</v>
      </c>
      <c r="B384" s="83">
        <v>1991</v>
      </c>
      <c r="C384" s="84" t="s">
        <v>571</v>
      </c>
      <c r="D384" s="84" t="s">
        <v>579</v>
      </c>
      <c r="F384" s="1" t="s">
        <v>93</v>
      </c>
      <c r="G384" s="1">
        <v>4</v>
      </c>
      <c r="H384" s="1">
        <v>7</v>
      </c>
      <c r="I384" s="1">
        <v>9</v>
      </c>
      <c r="J384" s="1">
        <v>13</v>
      </c>
      <c r="K384" s="1">
        <v>16</v>
      </c>
    </row>
    <row r="385" spans="1:12">
      <c r="A385" s="83">
        <v>1</v>
      </c>
      <c r="B385" s="83">
        <v>1991</v>
      </c>
      <c r="C385" s="84" t="s">
        <v>571</v>
      </c>
      <c r="D385" s="84" t="s">
        <v>579</v>
      </c>
      <c r="F385" s="1" t="s">
        <v>84</v>
      </c>
      <c r="G385" s="1">
        <v>3</v>
      </c>
      <c r="H385" s="1">
        <v>3</v>
      </c>
      <c r="I385" s="1">
        <v>3</v>
      </c>
      <c r="J385" s="1">
        <v>4</v>
      </c>
      <c r="K385" s="1">
        <v>5</v>
      </c>
    </row>
    <row r="386" spans="1:12">
      <c r="A386" s="83">
        <v>1</v>
      </c>
      <c r="B386" s="83">
        <v>1991</v>
      </c>
      <c r="C386" s="84" t="s">
        <v>571</v>
      </c>
      <c r="D386" s="84" t="s">
        <v>579</v>
      </c>
      <c r="F386" s="1" t="s">
        <v>32</v>
      </c>
      <c r="G386" s="1">
        <v>8</v>
      </c>
      <c r="H386" s="1">
        <v>7</v>
      </c>
      <c r="I386" s="1">
        <v>8</v>
      </c>
      <c r="J386" s="1">
        <v>6</v>
      </c>
      <c r="K386" s="1">
        <v>7</v>
      </c>
    </row>
    <row r="387" spans="1:12">
      <c r="A387" s="83">
        <v>1</v>
      </c>
      <c r="B387" s="83">
        <v>1991</v>
      </c>
      <c r="C387" s="84" t="s">
        <v>571</v>
      </c>
      <c r="D387" s="84" t="s">
        <v>580</v>
      </c>
      <c r="F387" s="1" t="s">
        <v>26</v>
      </c>
      <c r="G387" s="1">
        <v>4</v>
      </c>
      <c r="H387" s="1">
        <v>8</v>
      </c>
      <c r="I387" s="1">
        <v>11</v>
      </c>
      <c r="J387" s="1">
        <v>15</v>
      </c>
      <c r="K387" s="1">
        <v>17</v>
      </c>
    </row>
    <row r="388" spans="1:12">
      <c r="A388" s="83">
        <v>1</v>
      </c>
      <c r="B388" s="83">
        <v>1991</v>
      </c>
      <c r="C388" s="84" t="s">
        <v>571</v>
      </c>
      <c r="D388" s="84" t="s">
        <v>579</v>
      </c>
      <c r="F388" s="1" t="s">
        <v>94</v>
      </c>
      <c r="G388" s="1">
        <v>0</v>
      </c>
      <c r="H388" s="1">
        <v>-1</v>
      </c>
      <c r="I388" s="1">
        <v>1</v>
      </c>
      <c r="J388" s="1">
        <v>-1</v>
      </c>
      <c r="K388" s="1">
        <v>0</v>
      </c>
    </row>
    <row r="389" spans="1:12">
      <c r="A389" s="83">
        <v>1</v>
      </c>
      <c r="B389" s="83">
        <v>1991</v>
      </c>
      <c r="C389" s="84" t="s">
        <v>571</v>
      </c>
      <c r="D389" s="84" t="s">
        <v>579</v>
      </c>
      <c r="F389" s="1" t="s">
        <v>95</v>
      </c>
      <c r="G389" s="1">
        <v>0</v>
      </c>
      <c r="H389" s="1">
        <v>2</v>
      </c>
      <c r="I389" s="1">
        <v>3</v>
      </c>
      <c r="J389" s="1">
        <v>2</v>
      </c>
      <c r="K389" s="1">
        <v>0</v>
      </c>
    </row>
    <row r="390" spans="1:12">
      <c r="A390" s="83">
        <v>1</v>
      </c>
      <c r="B390" s="83">
        <v>1991</v>
      </c>
      <c r="C390" s="84" t="s">
        <v>572</v>
      </c>
      <c r="F390" s="1" t="s">
        <v>21</v>
      </c>
      <c r="G390" s="1" t="s">
        <v>1</v>
      </c>
      <c r="H390" s="1" t="s">
        <v>1</v>
      </c>
      <c r="I390" s="1" t="s">
        <v>1</v>
      </c>
      <c r="J390" s="1" t="s">
        <v>1</v>
      </c>
      <c r="K390" s="1" t="s">
        <v>1</v>
      </c>
      <c r="L390" s="1" t="s">
        <v>1</v>
      </c>
    </row>
    <row r="391" spans="1:12">
      <c r="A391" s="83">
        <v>1</v>
      </c>
      <c r="B391" s="83">
        <v>1991</v>
      </c>
      <c r="C391" s="84" t="s">
        <v>572</v>
      </c>
      <c r="D391" s="84" t="s">
        <v>578</v>
      </c>
      <c r="F391" s="1" t="s">
        <v>18</v>
      </c>
      <c r="G391" s="1">
        <v>18</v>
      </c>
      <c r="H391" s="1">
        <v>33</v>
      </c>
      <c r="I391" s="1">
        <v>32</v>
      </c>
      <c r="J391" s="1">
        <v>37</v>
      </c>
      <c r="K391" s="1">
        <v>39</v>
      </c>
    </row>
    <row r="392" spans="1:12">
      <c r="A392" s="83">
        <v>1</v>
      </c>
      <c r="B392" s="83">
        <v>1991</v>
      </c>
      <c r="C392" s="84" t="s">
        <v>572</v>
      </c>
      <c r="D392" s="84" t="s">
        <v>579</v>
      </c>
      <c r="F392" s="1" t="s">
        <v>19</v>
      </c>
    </row>
    <row r="393" spans="1:12">
      <c r="A393" s="83">
        <v>1</v>
      </c>
      <c r="B393" s="83">
        <v>1991</v>
      </c>
      <c r="C393" s="84" t="s">
        <v>572</v>
      </c>
      <c r="D393" s="84" t="s">
        <v>579</v>
      </c>
      <c r="F393" s="1" t="s">
        <v>32</v>
      </c>
      <c r="G393" s="1">
        <v>-14</v>
      </c>
      <c r="H393" s="1">
        <v>-31</v>
      </c>
      <c r="I393" s="1">
        <v>-46</v>
      </c>
      <c r="J393" s="1">
        <v>-76</v>
      </c>
      <c r="K393" s="1">
        <v>-93</v>
      </c>
    </row>
    <row r="394" spans="1:12">
      <c r="A394" s="83">
        <v>1</v>
      </c>
      <c r="B394" s="83">
        <v>1991</v>
      </c>
      <c r="C394" s="84" t="s">
        <v>572</v>
      </c>
      <c r="D394" s="84" t="s">
        <v>580</v>
      </c>
      <c r="F394" s="1" t="s">
        <v>26</v>
      </c>
      <c r="G394" s="1">
        <v>-1</v>
      </c>
      <c r="H394" s="1">
        <v>-5</v>
      </c>
      <c r="I394" s="1">
        <v>-11</v>
      </c>
      <c r="J394" s="1">
        <v>-18</v>
      </c>
      <c r="K394" s="1">
        <v>-28</v>
      </c>
    </row>
    <row r="396" spans="1:12">
      <c r="A396" s="83">
        <v>1</v>
      </c>
      <c r="B396" s="83">
        <v>1991</v>
      </c>
      <c r="C396" s="84" t="s">
        <v>575</v>
      </c>
      <c r="D396" s="84" t="s">
        <v>586</v>
      </c>
      <c r="F396" s="1" t="s">
        <v>96</v>
      </c>
      <c r="G396" s="1">
        <f>H372-G375+G377+G378-G380+SUM(G382:G389)-G391+G393+G394</f>
        <v>298</v>
      </c>
      <c r="H396" s="1">
        <f>I372-H375+H377+H378-H380+SUM(H382:H389)-H391+H393+H394</f>
        <v>284</v>
      </c>
      <c r="I396" s="1">
        <f>J372-I375+I377+I378-I380+SUM(I382:I389)-I391+I393+I394</f>
        <v>215</v>
      </c>
      <c r="J396" s="1">
        <f>K372-J375+J377+J378-J380+SUM(J382:J389)-J391+J393+J394</f>
        <v>160</v>
      </c>
      <c r="K396" s="1">
        <f>L372-K375+K377+K378-K380+SUM(K382:K389)-K391+K393+K394</f>
        <v>57</v>
      </c>
      <c r="L396" s="1">
        <v>56</v>
      </c>
    </row>
    <row r="398" spans="1:12">
      <c r="A398" s="83">
        <v>2</v>
      </c>
      <c r="B398" s="83">
        <v>1991</v>
      </c>
      <c r="C398" s="84" t="s">
        <v>571</v>
      </c>
      <c r="F398" s="1" t="s">
        <v>20</v>
      </c>
    </row>
    <row r="399" spans="1:12">
      <c r="A399" s="83">
        <v>2</v>
      </c>
      <c r="B399" s="83">
        <v>1991</v>
      </c>
      <c r="C399" s="84" t="s">
        <v>571</v>
      </c>
      <c r="D399" s="84" t="s">
        <v>578</v>
      </c>
      <c r="F399" s="1" t="s">
        <v>18</v>
      </c>
      <c r="G399" s="1">
        <v>-1</v>
      </c>
      <c r="H399" s="1">
        <v>0</v>
      </c>
      <c r="I399" s="1">
        <v>0</v>
      </c>
      <c r="J399" s="1">
        <v>0</v>
      </c>
      <c r="K399" s="1">
        <v>-1</v>
      </c>
      <c r="L399" s="1">
        <v>-1</v>
      </c>
    </row>
    <row r="400" spans="1:12">
      <c r="A400" s="83">
        <v>2</v>
      </c>
      <c r="B400" s="83">
        <v>1991</v>
      </c>
      <c r="C400" s="84" t="s">
        <v>571</v>
      </c>
      <c r="D400" s="84" t="s">
        <v>579</v>
      </c>
      <c r="F400" s="1" t="s">
        <v>19</v>
      </c>
    </row>
    <row r="401" spans="1:12">
      <c r="A401" s="83">
        <v>2</v>
      </c>
      <c r="B401" s="83">
        <v>1991</v>
      </c>
      <c r="C401" s="84" t="s">
        <v>571</v>
      </c>
      <c r="D401" s="84" t="s">
        <v>579</v>
      </c>
      <c r="F401" s="1" t="s">
        <v>97</v>
      </c>
      <c r="G401" s="1">
        <v>8</v>
      </c>
      <c r="H401" s="1">
        <v>5</v>
      </c>
      <c r="I401" s="1">
        <v>1</v>
      </c>
      <c r="J401" s="1">
        <v>0</v>
      </c>
      <c r="K401" s="1">
        <v>0</v>
      </c>
      <c r="L401" s="1">
        <v>0</v>
      </c>
    </row>
    <row r="402" spans="1:12">
      <c r="A402" s="83">
        <v>2</v>
      </c>
      <c r="B402" s="83">
        <v>1991</v>
      </c>
      <c r="C402" s="84" t="s">
        <v>571</v>
      </c>
      <c r="D402" s="84" t="s">
        <v>579</v>
      </c>
      <c r="F402" s="1" t="s">
        <v>98</v>
      </c>
      <c r="G402" s="1">
        <v>2</v>
      </c>
      <c r="H402" s="1">
        <v>2</v>
      </c>
      <c r="I402" s="1">
        <v>3</v>
      </c>
      <c r="J402" s="1">
        <v>3</v>
      </c>
      <c r="K402" s="1">
        <v>4</v>
      </c>
      <c r="L402" s="1">
        <v>5</v>
      </c>
    </row>
    <row r="403" spans="1:12">
      <c r="A403" s="83">
        <v>2</v>
      </c>
      <c r="B403" s="83">
        <v>1991</v>
      </c>
      <c r="C403" s="84" t="s">
        <v>571</v>
      </c>
      <c r="D403" s="84" t="s">
        <v>579</v>
      </c>
      <c r="F403" s="1" t="s">
        <v>76</v>
      </c>
      <c r="G403" s="1">
        <v>0</v>
      </c>
      <c r="H403" s="1">
        <v>1</v>
      </c>
      <c r="I403" s="1">
        <v>2</v>
      </c>
      <c r="J403" s="1">
        <v>3</v>
      </c>
      <c r="K403" s="1">
        <v>5</v>
      </c>
      <c r="L403" s="1">
        <v>5</v>
      </c>
    </row>
    <row r="404" spans="1:12">
      <c r="A404" s="83">
        <v>2</v>
      </c>
      <c r="B404" s="83">
        <v>1991</v>
      </c>
      <c r="C404" s="84" t="s">
        <v>571</v>
      </c>
      <c r="D404" s="84" t="s">
        <v>579</v>
      </c>
      <c r="F404" s="1" t="s">
        <v>32</v>
      </c>
      <c r="G404" s="1">
        <v>1</v>
      </c>
      <c r="H404" s="1">
        <v>1</v>
      </c>
      <c r="I404" s="1">
        <v>-1</v>
      </c>
      <c r="J404" s="1">
        <v>1</v>
      </c>
      <c r="K404" s="1">
        <v>-1</v>
      </c>
      <c r="L404" s="1">
        <v>-5</v>
      </c>
    </row>
    <row r="405" spans="1:12">
      <c r="A405" s="83">
        <v>2</v>
      </c>
      <c r="B405" s="83">
        <v>1991</v>
      </c>
      <c r="C405" s="84" t="s">
        <v>571</v>
      </c>
      <c r="D405" s="84" t="s">
        <v>580</v>
      </c>
      <c r="F405" s="1" t="s">
        <v>26</v>
      </c>
      <c r="G405" s="1">
        <v>-1</v>
      </c>
      <c r="H405" s="1">
        <v>1</v>
      </c>
      <c r="I405" s="1">
        <v>1</v>
      </c>
      <c r="J405" s="1">
        <v>2</v>
      </c>
      <c r="K405" s="1">
        <v>3</v>
      </c>
      <c r="L405" s="1">
        <v>4</v>
      </c>
    </row>
    <row r="407" spans="1:12">
      <c r="A407" s="83">
        <v>2</v>
      </c>
      <c r="B407" s="83">
        <v>1991</v>
      </c>
      <c r="C407" s="84" t="s">
        <v>575</v>
      </c>
      <c r="D407" s="84" t="s">
        <v>586</v>
      </c>
      <c r="F407" s="1" t="s">
        <v>99</v>
      </c>
      <c r="G407" s="1">
        <f t="shared" ref="G407:L407" si="23">G396-G399+SUM(G401:G405)</f>
        <v>309</v>
      </c>
      <c r="H407" s="1">
        <f t="shared" si="23"/>
        <v>294</v>
      </c>
      <c r="I407" s="1">
        <f t="shared" si="23"/>
        <v>221</v>
      </c>
      <c r="J407" s="1">
        <f t="shared" si="23"/>
        <v>169</v>
      </c>
      <c r="K407" s="1">
        <f t="shared" si="23"/>
        <v>69</v>
      </c>
      <c r="L407" s="1">
        <f t="shared" si="23"/>
        <v>66</v>
      </c>
    </row>
    <row r="409" spans="1:12">
      <c r="A409" s="83">
        <v>8</v>
      </c>
      <c r="B409" s="83">
        <v>1991</v>
      </c>
      <c r="C409" s="84" t="s">
        <v>570</v>
      </c>
      <c r="F409" s="1" t="s">
        <v>17</v>
      </c>
      <c r="G409" s="1">
        <f t="shared" ref="G409:L409" si="24">-G410+SUM(G412:G413)</f>
        <v>12</v>
      </c>
      <c r="H409" s="1">
        <f t="shared" si="24"/>
        <v>11</v>
      </c>
      <c r="I409" s="1">
        <f t="shared" si="24"/>
        <v>16</v>
      </c>
      <c r="J409" s="1">
        <f t="shared" si="24"/>
        <v>26</v>
      </c>
      <c r="K409" s="1">
        <f t="shared" si="24"/>
        <v>39</v>
      </c>
      <c r="L409" s="1">
        <f t="shared" si="24"/>
        <v>51</v>
      </c>
    </row>
    <row r="410" spans="1:12">
      <c r="A410" s="83">
        <v>8</v>
      </c>
      <c r="B410" s="83">
        <v>1991</v>
      </c>
      <c r="C410" s="84" t="s">
        <v>570</v>
      </c>
      <c r="D410" s="84" t="s">
        <v>578</v>
      </c>
      <c r="F410" s="1" t="s">
        <v>18</v>
      </c>
      <c r="G410" s="1">
        <v>-15</v>
      </c>
      <c r="H410" s="1">
        <v>-16</v>
      </c>
      <c r="I410" s="1">
        <v>-16</v>
      </c>
      <c r="J410" s="1">
        <v>-21</v>
      </c>
      <c r="K410" s="1">
        <v>-27</v>
      </c>
      <c r="L410" s="1">
        <v>-34</v>
      </c>
    </row>
    <row r="411" spans="1:12">
      <c r="A411" s="83">
        <v>8</v>
      </c>
      <c r="B411" s="83">
        <v>1991</v>
      </c>
      <c r="C411" s="84" t="s">
        <v>570</v>
      </c>
      <c r="D411" s="84" t="s">
        <v>579</v>
      </c>
      <c r="F411" s="1" t="s">
        <v>19</v>
      </c>
      <c r="G411" s="1" t="s">
        <v>1</v>
      </c>
      <c r="H411" s="1" t="s">
        <v>1</v>
      </c>
      <c r="I411" s="1" t="s">
        <v>1</v>
      </c>
      <c r="J411" s="1" t="s">
        <v>1</v>
      </c>
      <c r="K411" s="1" t="s">
        <v>1</v>
      </c>
      <c r="L411" s="1" t="s">
        <v>1</v>
      </c>
    </row>
    <row r="412" spans="1:12">
      <c r="A412" s="83">
        <v>8</v>
      </c>
      <c r="B412" s="83">
        <v>1991</v>
      </c>
      <c r="C412" s="84" t="s">
        <v>570</v>
      </c>
      <c r="D412" s="84" t="s">
        <v>579</v>
      </c>
      <c r="F412" s="1" t="s">
        <v>32</v>
      </c>
      <c r="G412" s="1">
        <v>-1</v>
      </c>
      <c r="H412" s="1">
        <v>-3</v>
      </c>
      <c r="I412" s="1">
        <v>-2</v>
      </c>
      <c r="J412" s="1">
        <v>-1</v>
      </c>
      <c r="K412" s="1">
        <v>2</v>
      </c>
      <c r="L412" s="1">
        <v>4</v>
      </c>
    </row>
    <row r="413" spans="1:12">
      <c r="A413" s="83">
        <v>8</v>
      </c>
      <c r="B413" s="83">
        <v>1991</v>
      </c>
      <c r="C413" s="84" t="s">
        <v>570</v>
      </c>
      <c r="D413" s="84" t="s">
        <v>580</v>
      </c>
      <c r="F413" s="1" t="s">
        <v>26</v>
      </c>
      <c r="G413" s="1">
        <v>-2</v>
      </c>
      <c r="H413" s="1">
        <v>-2</v>
      </c>
      <c r="I413" s="1">
        <v>2</v>
      </c>
      <c r="J413" s="1">
        <v>6</v>
      </c>
      <c r="K413" s="1">
        <v>10</v>
      </c>
      <c r="L413" s="1">
        <v>13</v>
      </c>
    </row>
    <row r="414" spans="1:12">
      <c r="A414" s="83">
        <v>8</v>
      </c>
      <c r="B414" s="83">
        <v>1991</v>
      </c>
      <c r="C414" s="84" t="s">
        <v>571</v>
      </c>
      <c r="F414" s="1" t="s">
        <v>20</v>
      </c>
    </row>
    <row r="415" spans="1:12">
      <c r="A415" s="83">
        <v>8</v>
      </c>
      <c r="B415" s="83">
        <v>1991</v>
      </c>
      <c r="C415" s="84" t="s">
        <v>571</v>
      </c>
      <c r="D415" s="84" t="s">
        <v>578</v>
      </c>
      <c r="F415" s="1" t="s">
        <v>18</v>
      </c>
      <c r="G415" s="1">
        <v>-20</v>
      </c>
      <c r="H415" s="1">
        <v>-12</v>
      </c>
      <c r="I415" s="1">
        <v>-11</v>
      </c>
      <c r="J415" s="1">
        <v>-11</v>
      </c>
      <c r="K415" s="1">
        <v>-11</v>
      </c>
      <c r="L415" s="1">
        <v>-12</v>
      </c>
    </row>
    <row r="416" spans="1:12">
      <c r="A416" s="83">
        <v>8</v>
      </c>
      <c r="B416" s="83">
        <v>1991</v>
      </c>
      <c r="C416" s="84" t="s">
        <v>571</v>
      </c>
      <c r="D416" s="84" t="s">
        <v>579</v>
      </c>
      <c r="F416" s="1" t="s">
        <v>19</v>
      </c>
    </row>
    <row r="417" spans="1:12">
      <c r="A417" s="83">
        <v>8</v>
      </c>
      <c r="B417" s="83">
        <v>1991</v>
      </c>
      <c r="C417" s="84" t="s">
        <v>571</v>
      </c>
      <c r="D417" s="84" t="s">
        <v>579</v>
      </c>
      <c r="F417" s="1" t="s">
        <v>100</v>
      </c>
      <c r="G417" s="1">
        <v>-26</v>
      </c>
      <c r="H417" s="1">
        <v>18</v>
      </c>
      <c r="I417" s="1">
        <v>11</v>
      </c>
      <c r="J417" s="1">
        <v>7</v>
      </c>
      <c r="K417" s="1">
        <v>15</v>
      </c>
      <c r="L417" s="1">
        <v>-1</v>
      </c>
    </row>
    <row r="418" spans="1:12">
      <c r="A418" s="83">
        <v>8</v>
      </c>
      <c r="B418" s="83">
        <v>1991</v>
      </c>
      <c r="C418" s="84" t="s">
        <v>571</v>
      </c>
      <c r="D418" s="84" t="s">
        <v>579</v>
      </c>
      <c r="F418" s="1" t="s">
        <v>97</v>
      </c>
      <c r="G418" s="1">
        <v>-33</v>
      </c>
      <c r="H418" s="1">
        <v>0</v>
      </c>
      <c r="I418" s="1">
        <v>0</v>
      </c>
      <c r="J418" s="1">
        <v>0</v>
      </c>
      <c r="K418" s="1">
        <v>0</v>
      </c>
      <c r="L418" s="1">
        <v>0</v>
      </c>
    </row>
    <row r="419" spans="1:12">
      <c r="A419" s="83">
        <v>8</v>
      </c>
      <c r="B419" s="83">
        <v>1991</v>
      </c>
      <c r="C419" s="84" t="s">
        <v>571</v>
      </c>
      <c r="D419" s="84" t="s">
        <v>579</v>
      </c>
      <c r="F419" s="1" t="s">
        <v>98</v>
      </c>
      <c r="G419" s="1">
        <v>1</v>
      </c>
      <c r="H419" s="1">
        <v>3</v>
      </c>
      <c r="I419" s="1">
        <v>4</v>
      </c>
      <c r="J419" s="1">
        <v>6</v>
      </c>
      <c r="K419" s="1">
        <v>7</v>
      </c>
      <c r="L419" s="1">
        <v>10</v>
      </c>
    </row>
    <row r="420" spans="1:12">
      <c r="A420" s="83">
        <v>8</v>
      </c>
      <c r="B420" s="83">
        <v>1991</v>
      </c>
      <c r="C420" s="84" t="s">
        <v>571</v>
      </c>
      <c r="D420" s="84" t="s">
        <v>579</v>
      </c>
      <c r="F420" s="1" t="s">
        <v>84</v>
      </c>
      <c r="G420" s="1">
        <v>3</v>
      </c>
      <c r="H420" s="1">
        <v>7</v>
      </c>
      <c r="I420" s="1">
        <v>7</v>
      </c>
      <c r="J420" s="1">
        <v>7</v>
      </c>
      <c r="K420" s="1">
        <v>6</v>
      </c>
      <c r="L420" s="1">
        <v>6</v>
      </c>
    </row>
    <row r="421" spans="1:12">
      <c r="A421" s="83">
        <v>8</v>
      </c>
      <c r="B421" s="83">
        <v>1991</v>
      </c>
      <c r="C421" s="84" t="s">
        <v>571</v>
      </c>
      <c r="D421" s="84" t="s">
        <v>579</v>
      </c>
      <c r="F421" s="1" t="s">
        <v>32</v>
      </c>
      <c r="G421" s="1">
        <v>-9</v>
      </c>
      <c r="H421" s="1">
        <v>2</v>
      </c>
      <c r="I421" s="1">
        <v>1</v>
      </c>
      <c r="J421" s="1">
        <v>-2</v>
      </c>
      <c r="K421" s="1">
        <v>-2</v>
      </c>
      <c r="L421" s="1">
        <v>-1</v>
      </c>
    </row>
    <row r="422" spans="1:12">
      <c r="A422" s="83">
        <v>8</v>
      </c>
      <c r="B422" s="83">
        <v>1991</v>
      </c>
      <c r="C422" s="84" t="s">
        <v>571</v>
      </c>
      <c r="D422" s="84" t="s">
        <v>580</v>
      </c>
      <c r="F422" s="1" t="s">
        <v>26</v>
      </c>
      <c r="G422" s="1">
        <v>-1</v>
      </c>
      <c r="H422" s="1">
        <v>-1</v>
      </c>
      <c r="I422" s="1">
        <v>3</v>
      </c>
      <c r="J422" s="1">
        <v>7</v>
      </c>
      <c r="K422" s="1">
        <v>9</v>
      </c>
      <c r="L422" s="1">
        <v>10</v>
      </c>
    </row>
    <row r="423" spans="1:12">
      <c r="A423" s="83">
        <v>8</v>
      </c>
      <c r="B423" s="83">
        <v>1991</v>
      </c>
      <c r="C423" s="84" t="s">
        <v>572</v>
      </c>
      <c r="F423" s="1" t="s">
        <v>21</v>
      </c>
      <c r="G423" s="1" t="s">
        <v>1</v>
      </c>
      <c r="H423" s="1" t="s">
        <v>1</v>
      </c>
      <c r="I423" s="1" t="s">
        <v>1</v>
      </c>
      <c r="J423" s="1" t="s">
        <v>1</v>
      </c>
      <c r="K423" s="1" t="s">
        <v>1</v>
      </c>
      <c r="L423" s="1" t="s">
        <v>1</v>
      </c>
    </row>
    <row r="424" spans="1:12">
      <c r="A424" s="83">
        <v>8</v>
      </c>
      <c r="B424" s="83">
        <v>1991</v>
      </c>
      <c r="C424" s="84" t="s">
        <v>572</v>
      </c>
      <c r="D424" s="84" t="s">
        <v>578</v>
      </c>
      <c r="F424" s="1" t="s">
        <v>18</v>
      </c>
      <c r="G424" s="1">
        <v>0</v>
      </c>
      <c r="H424" s="1">
        <v>0</v>
      </c>
      <c r="I424" s="1">
        <v>0</v>
      </c>
      <c r="J424" s="1">
        <v>0</v>
      </c>
      <c r="K424" s="1">
        <v>0</v>
      </c>
      <c r="L424" s="1">
        <v>0</v>
      </c>
    </row>
    <row r="425" spans="1:12">
      <c r="A425" s="83">
        <v>8</v>
      </c>
      <c r="B425" s="83">
        <v>1991</v>
      </c>
      <c r="C425" s="84" t="s">
        <v>572</v>
      </c>
      <c r="D425" s="84" t="s">
        <v>579</v>
      </c>
      <c r="F425" s="1" t="s">
        <v>19</v>
      </c>
    </row>
    <row r="426" spans="1:12">
      <c r="A426" s="83">
        <v>8</v>
      </c>
      <c r="B426" s="83">
        <v>1991</v>
      </c>
      <c r="C426" s="84" t="s">
        <v>572</v>
      </c>
      <c r="D426" s="84" t="s">
        <v>579</v>
      </c>
      <c r="F426" s="1" t="s">
        <v>32</v>
      </c>
      <c r="G426" s="1">
        <v>3</v>
      </c>
      <c r="H426" s="1">
        <v>15</v>
      </c>
      <c r="I426" s="1">
        <v>3</v>
      </c>
      <c r="J426" s="1">
        <v>2</v>
      </c>
      <c r="K426" s="1">
        <v>1</v>
      </c>
      <c r="L426" s="1">
        <v>1</v>
      </c>
    </row>
    <row r="427" spans="1:12">
      <c r="A427" s="83">
        <v>8</v>
      </c>
      <c r="B427" s="83">
        <v>1991</v>
      </c>
      <c r="C427" s="84" t="s">
        <v>572</v>
      </c>
      <c r="D427" s="84" t="s">
        <v>580</v>
      </c>
      <c r="F427" s="1" t="s">
        <v>26</v>
      </c>
      <c r="G427" s="1">
        <v>0</v>
      </c>
      <c r="H427" s="1">
        <v>1</v>
      </c>
      <c r="I427" s="1">
        <v>1</v>
      </c>
      <c r="J427" s="1">
        <v>1</v>
      </c>
      <c r="K427" s="1">
        <v>2</v>
      </c>
      <c r="L427" s="1">
        <v>2</v>
      </c>
    </row>
    <row r="429" spans="1:12">
      <c r="A429" s="83">
        <v>8</v>
      </c>
      <c r="B429" s="83">
        <v>1991</v>
      </c>
      <c r="C429" s="84" t="s">
        <v>575</v>
      </c>
      <c r="D429" s="84" t="s">
        <v>586</v>
      </c>
      <c r="F429" s="1" t="s">
        <v>101</v>
      </c>
      <c r="G429" s="1">
        <f t="shared" ref="G429:L429" si="25">G407-G410+G412+G413-G415+SUM(G417:G422)-G424+G426+G427</f>
        <v>279</v>
      </c>
      <c r="H429" s="1">
        <f t="shared" si="25"/>
        <v>362</v>
      </c>
      <c r="I429" s="1">
        <f t="shared" si="25"/>
        <v>278</v>
      </c>
      <c r="J429" s="1">
        <f t="shared" si="25"/>
        <v>234</v>
      </c>
      <c r="K429" s="1">
        <f t="shared" si="25"/>
        <v>157</v>
      </c>
      <c r="L429" s="1">
        <f t="shared" si="25"/>
        <v>156</v>
      </c>
    </row>
    <row r="430" spans="1:12">
      <c r="G430" s="4" t="s">
        <v>34</v>
      </c>
    </row>
    <row r="431" spans="1:12">
      <c r="A431" s="83">
        <v>1</v>
      </c>
      <c r="B431" s="83">
        <v>1992</v>
      </c>
      <c r="C431" s="84" t="s">
        <v>570</v>
      </c>
      <c r="F431" s="1" t="s">
        <v>17</v>
      </c>
      <c r="G431" s="1">
        <f>-G432+SUM(G434:G435)</f>
        <v>17</v>
      </c>
      <c r="H431" s="1">
        <f>-H432+SUM(H434:H435)</f>
        <v>2</v>
      </c>
      <c r="I431" s="1">
        <f>-I432+SUM(I434:I435)</f>
        <v>-16</v>
      </c>
      <c r="J431" s="1">
        <f>-J432+SUM(J434:J435)</f>
        <v>-23</v>
      </c>
      <c r="K431" s="1">
        <f>-K432+SUM(K434:K435)</f>
        <v>-23</v>
      </c>
    </row>
    <row r="432" spans="1:12">
      <c r="A432" s="83">
        <v>1</v>
      </c>
      <c r="B432" s="83">
        <v>1992</v>
      </c>
      <c r="C432" s="84" t="s">
        <v>570</v>
      </c>
      <c r="D432" s="84" t="s">
        <v>578</v>
      </c>
      <c r="F432" s="1" t="s">
        <v>18</v>
      </c>
      <c r="G432" s="1">
        <v>-29</v>
      </c>
      <c r="H432" s="1">
        <v>-29</v>
      </c>
      <c r="I432" s="1">
        <v>-20</v>
      </c>
      <c r="J432" s="1">
        <v>-18</v>
      </c>
      <c r="K432" s="1">
        <v>-18</v>
      </c>
    </row>
    <row r="433" spans="1:11">
      <c r="A433" s="83">
        <v>1</v>
      </c>
      <c r="B433" s="83">
        <v>1992</v>
      </c>
      <c r="C433" s="84" t="s">
        <v>570</v>
      </c>
      <c r="D433" s="84" t="s">
        <v>579</v>
      </c>
      <c r="F433" s="1" t="s">
        <v>19</v>
      </c>
      <c r="G433" s="1" t="s">
        <v>1</v>
      </c>
      <c r="H433" s="1" t="s">
        <v>1</v>
      </c>
      <c r="I433" s="1" t="s">
        <v>1</v>
      </c>
      <c r="J433" s="1" t="s">
        <v>1</v>
      </c>
      <c r="K433" s="1" t="s">
        <v>1</v>
      </c>
    </row>
    <row r="434" spans="1:11">
      <c r="A434" s="83">
        <v>1</v>
      </c>
      <c r="B434" s="83">
        <v>1992</v>
      </c>
      <c r="C434" s="84" t="s">
        <v>570</v>
      </c>
      <c r="D434" s="84" t="s">
        <v>579</v>
      </c>
      <c r="F434" s="1" t="s">
        <v>32</v>
      </c>
      <c r="G434" s="1">
        <v>1</v>
      </c>
      <c r="H434" s="1">
        <v>-5</v>
      </c>
      <c r="I434" s="1">
        <v>-13</v>
      </c>
      <c r="J434" s="1">
        <v>-19</v>
      </c>
      <c r="K434" s="1">
        <v>-21</v>
      </c>
    </row>
    <row r="435" spans="1:11">
      <c r="A435" s="83">
        <v>1</v>
      </c>
      <c r="B435" s="83">
        <v>1992</v>
      </c>
      <c r="C435" s="84" t="s">
        <v>570</v>
      </c>
      <c r="D435" s="84" t="s">
        <v>580</v>
      </c>
      <c r="F435" s="1" t="s">
        <v>26</v>
      </c>
      <c r="G435" s="1">
        <v>-13</v>
      </c>
      <c r="H435" s="1">
        <v>-22</v>
      </c>
      <c r="I435" s="1">
        <v>-23</v>
      </c>
      <c r="J435" s="1">
        <v>-22</v>
      </c>
      <c r="K435" s="1">
        <v>-20</v>
      </c>
    </row>
    <row r="436" spans="1:11">
      <c r="A436" s="83">
        <v>1</v>
      </c>
      <c r="B436" s="83">
        <v>1992</v>
      </c>
      <c r="C436" s="84" t="s">
        <v>571</v>
      </c>
      <c r="F436" s="1" t="s">
        <v>20</v>
      </c>
    </row>
    <row r="437" spans="1:11" s="85" customFormat="1">
      <c r="A437" s="86">
        <v>1</v>
      </c>
      <c r="B437" s="86">
        <v>1992</v>
      </c>
      <c r="C437" s="85" t="s">
        <v>571</v>
      </c>
      <c r="D437" s="85" t="s">
        <v>578</v>
      </c>
      <c r="F437" s="85" t="s">
        <v>18</v>
      </c>
      <c r="G437" s="85">
        <v>-13</v>
      </c>
      <c r="H437" s="85">
        <v>-16</v>
      </c>
      <c r="I437" s="85">
        <v>-16</v>
      </c>
      <c r="J437" s="85">
        <v>-17</v>
      </c>
      <c r="K437" s="85">
        <v>-17</v>
      </c>
    </row>
    <row r="438" spans="1:11">
      <c r="A438" s="83">
        <v>1</v>
      </c>
      <c r="B438" s="83">
        <v>1992</v>
      </c>
      <c r="C438" s="84" t="s">
        <v>571</v>
      </c>
      <c r="D438" s="84" t="s">
        <v>579</v>
      </c>
      <c r="F438" s="1" t="s">
        <v>19</v>
      </c>
    </row>
    <row r="439" spans="1:11">
      <c r="A439" s="83">
        <v>1</v>
      </c>
      <c r="B439" s="83">
        <v>1992</v>
      </c>
      <c r="C439" s="84" t="s">
        <v>571</v>
      </c>
      <c r="D439" s="84" t="s">
        <v>579</v>
      </c>
      <c r="F439" s="1" t="s">
        <v>92</v>
      </c>
      <c r="G439" s="1">
        <v>-45</v>
      </c>
      <c r="H439" s="1">
        <v>15</v>
      </c>
      <c r="I439" s="1">
        <v>5</v>
      </c>
      <c r="J439" s="1">
        <v>20</v>
      </c>
      <c r="K439" s="1">
        <v>3</v>
      </c>
    </row>
    <row r="440" spans="1:11">
      <c r="A440" s="83">
        <v>1</v>
      </c>
      <c r="B440" s="83">
        <v>1992</v>
      </c>
      <c r="C440" s="84" t="s">
        <v>571</v>
      </c>
      <c r="D440" s="84" t="s">
        <v>579</v>
      </c>
      <c r="F440" s="1" t="s">
        <v>97</v>
      </c>
      <c r="G440" s="1">
        <v>-5</v>
      </c>
      <c r="H440" s="1">
        <v>0</v>
      </c>
      <c r="I440" s="1">
        <v>0</v>
      </c>
      <c r="J440" s="1">
        <v>0</v>
      </c>
      <c r="K440" s="1">
        <v>0</v>
      </c>
    </row>
    <row r="441" spans="1:11">
      <c r="A441" s="83">
        <v>1</v>
      </c>
      <c r="B441" s="83">
        <v>1992</v>
      </c>
      <c r="C441" s="84" t="s">
        <v>571</v>
      </c>
      <c r="D441" s="84" t="s">
        <v>579</v>
      </c>
      <c r="F441" s="1" t="s">
        <v>102</v>
      </c>
      <c r="G441" s="1">
        <v>-7</v>
      </c>
      <c r="H441" s="1">
        <v>0</v>
      </c>
      <c r="I441" s="1">
        <v>0</v>
      </c>
      <c r="J441" s="1">
        <v>0</v>
      </c>
      <c r="K441" s="1">
        <v>0</v>
      </c>
    </row>
    <row r="442" spans="1:11">
      <c r="A442" s="83">
        <v>1</v>
      </c>
      <c r="B442" s="83">
        <v>1992</v>
      </c>
      <c r="C442" s="84" t="s">
        <v>571</v>
      </c>
      <c r="D442" s="84" t="s">
        <v>579</v>
      </c>
      <c r="F442" s="1" t="s">
        <v>98</v>
      </c>
      <c r="G442" s="1">
        <v>6</v>
      </c>
      <c r="H442" s="1">
        <v>9</v>
      </c>
      <c r="I442" s="1">
        <v>8</v>
      </c>
      <c r="J442" s="1">
        <v>8</v>
      </c>
      <c r="K442" s="1">
        <v>7</v>
      </c>
    </row>
    <row r="443" spans="1:11">
      <c r="A443" s="83">
        <v>1</v>
      </c>
      <c r="B443" s="83">
        <v>1992</v>
      </c>
      <c r="C443" s="84" t="s">
        <v>571</v>
      </c>
      <c r="D443" s="84" t="s">
        <v>579</v>
      </c>
      <c r="F443" s="1" t="s">
        <v>103</v>
      </c>
      <c r="G443" s="1">
        <v>3</v>
      </c>
      <c r="H443" s="1">
        <v>4</v>
      </c>
      <c r="I443" s="1">
        <v>5</v>
      </c>
      <c r="J443" s="1">
        <v>6</v>
      </c>
      <c r="K443" s="1">
        <v>8</v>
      </c>
    </row>
    <row r="444" spans="1:11">
      <c r="A444" s="83">
        <v>1</v>
      </c>
      <c r="B444" s="83">
        <v>1992</v>
      </c>
      <c r="C444" s="84" t="s">
        <v>571</v>
      </c>
      <c r="D444" s="84" t="s">
        <v>579</v>
      </c>
      <c r="F444" s="1" t="s">
        <v>32</v>
      </c>
      <c r="G444" s="1">
        <v>-2</v>
      </c>
      <c r="H444" s="1">
        <v>2</v>
      </c>
      <c r="I444" s="1">
        <v>4</v>
      </c>
      <c r="J444" s="1">
        <v>2</v>
      </c>
      <c r="K444" s="1">
        <v>1</v>
      </c>
    </row>
    <row r="445" spans="1:11">
      <c r="A445" s="83">
        <v>1</v>
      </c>
      <c r="B445" s="83">
        <v>1992</v>
      </c>
      <c r="C445" s="84" t="s">
        <v>571</v>
      </c>
      <c r="D445" s="84" t="s">
        <v>579</v>
      </c>
      <c r="F445" s="1" t="s">
        <v>26</v>
      </c>
      <c r="G445" s="1">
        <v>1</v>
      </c>
      <c r="H445" s="1">
        <v>-1</v>
      </c>
      <c r="I445" s="1">
        <v>2</v>
      </c>
      <c r="J445" s="1">
        <v>6</v>
      </c>
      <c r="K445" s="1">
        <v>9</v>
      </c>
    </row>
    <row r="446" spans="1:11">
      <c r="A446" s="83">
        <v>1</v>
      </c>
      <c r="B446" s="83">
        <v>1992</v>
      </c>
      <c r="C446" s="84" t="s">
        <v>572</v>
      </c>
      <c r="F446" s="1" t="s">
        <v>21</v>
      </c>
      <c r="G446" s="1" t="s">
        <v>1</v>
      </c>
      <c r="H446" s="1" t="s">
        <v>1</v>
      </c>
      <c r="I446" s="1" t="s">
        <v>1</v>
      </c>
      <c r="J446" s="1" t="s">
        <v>1</v>
      </c>
      <c r="K446" s="1" t="s">
        <v>1</v>
      </c>
    </row>
    <row r="447" spans="1:11">
      <c r="A447" s="83">
        <v>1</v>
      </c>
      <c r="B447" s="83">
        <v>1992</v>
      </c>
      <c r="C447" s="84" t="s">
        <v>572</v>
      </c>
      <c r="D447" s="84" t="s">
        <v>578</v>
      </c>
      <c r="F447" s="1" t="s">
        <v>18</v>
      </c>
      <c r="G447" s="1">
        <v>3</v>
      </c>
      <c r="H447" s="1">
        <v>0</v>
      </c>
      <c r="I447" s="1">
        <v>0</v>
      </c>
      <c r="J447" s="1">
        <v>0</v>
      </c>
      <c r="K447" s="1">
        <v>1</v>
      </c>
    </row>
    <row r="448" spans="1:11">
      <c r="A448" s="83">
        <v>1</v>
      </c>
      <c r="B448" s="83">
        <v>1992</v>
      </c>
      <c r="C448" s="84" t="s">
        <v>572</v>
      </c>
      <c r="D448" s="84" t="s">
        <v>579</v>
      </c>
      <c r="F448" s="1" t="s">
        <v>19</v>
      </c>
    </row>
    <row r="449" spans="1:12">
      <c r="A449" s="83">
        <v>1</v>
      </c>
      <c r="B449" s="83">
        <v>1992</v>
      </c>
      <c r="C449" s="84" t="s">
        <v>572</v>
      </c>
      <c r="D449" s="84" t="s">
        <v>579</v>
      </c>
      <c r="F449" s="1" t="s">
        <v>32</v>
      </c>
      <c r="G449" s="1">
        <v>12</v>
      </c>
      <c r="H449" s="1">
        <v>1</v>
      </c>
      <c r="I449" s="1">
        <v>1</v>
      </c>
      <c r="J449" s="1">
        <v>0</v>
      </c>
      <c r="K449" s="1">
        <v>0</v>
      </c>
    </row>
    <row r="450" spans="1:12">
      <c r="A450" s="83">
        <v>1</v>
      </c>
      <c r="B450" s="83">
        <v>1992</v>
      </c>
      <c r="C450" s="84" t="s">
        <v>572</v>
      </c>
      <c r="D450" s="84" t="s">
        <v>580</v>
      </c>
      <c r="F450" s="1" t="s">
        <v>26</v>
      </c>
      <c r="G450" s="1">
        <v>0</v>
      </c>
      <c r="H450" s="1">
        <v>1</v>
      </c>
      <c r="I450" s="1">
        <v>1</v>
      </c>
      <c r="J450" s="1">
        <v>1</v>
      </c>
      <c r="K450" s="1">
        <v>1</v>
      </c>
    </row>
    <row r="451" spans="1:12">
      <c r="G451" s="1">
        <f>SUM(G432:G435)</f>
        <v>-41</v>
      </c>
    </row>
    <row r="452" spans="1:12">
      <c r="A452" s="83">
        <v>1</v>
      </c>
      <c r="B452" s="83">
        <v>1992</v>
      </c>
      <c r="C452" s="84" t="s">
        <v>575</v>
      </c>
      <c r="D452" s="84" t="s">
        <v>586</v>
      </c>
      <c r="F452" s="1" t="s">
        <v>104</v>
      </c>
      <c r="G452" s="1">
        <f>H429-G432+G434+G435-G437+SUM(G439:G445)-G447+G449+G450</f>
        <v>352</v>
      </c>
      <c r="H452" s="1">
        <f>I429-H432+H434+H435-H437+SUM(H439:H445)-H447+H449+H450</f>
        <v>327</v>
      </c>
      <c r="I452" s="1">
        <f>J429-I432+I434+I435-I437+SUM(I439:I445)-I447+I449+I450</f>
        <v>260</v>
      </c>
      <c r="J452" s="1">
        <f>K429-J432+J434+J435-J437+SUM(J439:J445)-J447+J449+J450</f>
        <v>194</v>
      </c>
      <c r="K452" s="1">
        <f>L429-K432+K434+K435-K437+SUM(K439:K445)-K447+K449+K450</f>
        <v>178</v>
      </c>
      <c r="L452" s="1">
        <v>226</v>
      </c>
    </row>
    <row r="454" spans="1:12">
      <c r="A454" s="83">
        <v>3</v>
      </c>
      <c r="B454" s="83">
        <v>1992</v>
      </c>
      <c r="C454" s="84" t="s">
        <v>571</v>
      </c>
      <c r="F454" s="1" t="s">
        <v>20</v>
      </c>
    </row>
    <row r="455" spans="1:12">
      <c r="A455" s="83">
        <v>3</v>
      </c>
      <c r="B455" s="83">
        <v>1992</v>
      </c>
      <c r="C455" s="84" t="s">
        <v>571</v>
      </c>
      <c r="D455" s="84" t="s">
        <v>578</v>
      </c>
      <c r="F455" s="1" t="s">
        <v>105</v>
      </c>
      <c r="G455" s="1">
        <v>0</v>
      </c>
      <c r="H455" s="1">
        <v>0</v>
      </c>
      <c r="I455" s="1">
        <v>0</v>
      </c>
      <c r="J455" s="1">
        <v>0</v>
      </c>
      <c r="K455" s="1">
        <v>0</v>
      </c>
      <c r="L455" s="1">
        <v>0</v>
      </c>
    </row>
    <row r="456" spans="1:12">
      <c r="A456" s="83">
        <v>3</v>
      </c>
      <c r="B456" s="83">
        <v>1992</v>
      </c>
      <c r="C456" s="84" t="s">
        <v>571</v>
      </c>
      <c r="D456" s="84" t="s">
        <v>579</v>
      </c>
      <c r="F456" s="1" t="s">
        <v>19</v>
      </c>
    </row>
    <row r="457" spans="1:12">
      <c r="A457" s="83">
        <v>3</v>
      </c>
      <c r="B457" s="83">
        <v>1992</v>
      </c>
      <c r="C457" s="84" t="s">
        <v>571</v>
      </c>
      <c r="D457" s="84" t="s">
        <v>579</v>
      </c>
      <c r="F457" s="1" t="s">
        <v>32</v>
      </c>
      <c r="G457" s="1">
        <v>-2</v>
      </c>
      <c r="H457" s="1">
        <v>4</v>
      </c>
      <c r="I457" s="1">
        <v>6</v>
      </c>
      <c r="J457" s="1">
        <v>7</v>
      </c>
      <c r="K457" s="1">
        <v>9</v>
      </c>
      <c r="L457" s="1">
        <v>9</v>
      </c>
    </row>
    <row r="458" spans="1:12">
      <c r="A458" s="83">
        <v>3</v>
      </c>
      <c r="B458" s="83">
        <v>1992</v>
      </c>
      <c r="C458" s="84" t="s">
        <v>572</v>
      </c>
      <c r="F458" s="1" t="s">
        <v>21</v>
      </c>
      <c r="G458" s="1" t="s">
        <v>1</v>
      </c>
      <c r="H458" s="1" t="s">
        <v>1</v>
      </c>
      <c r="I458" s="1" t="s">
        <v>1</v>
      </c>
      <c r="J458" s="1" t="s">
        <v>1</v>
      </c>
      <c r="K458" s="1" t="s">
        <v>1</v>
      </c>
      <c r="L458" s="1" t="s">
        <v>1</v>
      </c>
    </row>
    <row r="459" spans="1:12">
      <c r="A459" s="83">
        <v>3</v>
      </c>
      <c r="B459" s="83">
        <v>1992</v>
      </c>
      <c r="C459" s="84" t="s">
        <v>572</v>
      </c>
      <c r="D459" s="84" t="s">
        <v>578</v>
      </c>
      <c r="F459" s="1" t="s">
        <v>18</v>
      </c>
      <c r="G459" s="1">
        <v>-15</v>
      </c>
      <c r="H459" s="1">
        <v>-1</v>
      </c>
      <c r="I459" s="1">
        <v>-1</v>
      </c>
      <c r="J459" s="1">
        <v>-1</v>
      </c>
      <c r="K459" s="1">
        <v>-1</v>
      </c>
      <c r="L459" s="1">
        <v>-1</v>
      </c>
    </row>
    <row r="460" spans="1:12">
      <c r="A460" s="83">
        <v>3</v>
      </c>
      <c r="B460" s="83">
        <v>1992</v>
      </c>
      <c r="C460" s="84" t="s">
        <v>572</v>
      </c>
      <c r="D460" s="84" t="s">
        <v>579</v>
      </c>
      <c r="F460" s="1" t="s">
        <v>19</v>
      </c>
    </row>
    <row r="461" spans="1:12">
      <c r="A461" s="83">
        <v>3</v>
      </c>
      <c r="B461" s="83">
        <v>1992</v>
      </c>
      <c r="C461" s="84" t="s">
        <v>572</v>
      </c>
      <c r="D461" s="84" t="s">
        <v>579</v>
      </c>
      <c r="F461" s="1" t="s">
        <v>32</v>
      </c>
      <c r="G461" s="1">
        <v>3</v>
      </c>
      <c r="H461" s="1">
        <v>4</v>
      </c>
      <c r="I461" s="1">
        <v>0</v>
      </c>
      <c r="J461" s="1">
        <v>1</v>
      </c>
      <c r="K461" s="1">
        <v>1</v>
      </c>
      <c r="L461" s="1">
        <v>0</v>
      </c>
    </row>
    <row r="462" spans="1:12">
      <c r="A462" s="83">
        <v>3</v>
      </c>
      <c r="B462" s="83">
        <v>1992</v>
      </c>
      <c r="C462" s="84" t="s">
        <v>572</v>
      </c>
      <c r="D462" s="84" t="s">
        <v>580</v>
      </c>
      <c r="F462" s="1" t="s">
        <v>26</v>
      </c>
      <c r="G462" s="1">
        <v>0</v>
      </c>
      <c r="H462" s="1">
        <v>0</v>
      </c>
      <c r="I462" s="1">
        <v>0</v>
      </c>
      <c r="J462" s="1">
        <v>0</v>
      </c>
      <c r="K462" s="1">
        <v>0</v>
      </c>
      <c r="L462" s="1">
        <v>0</v>
      </c>
    </row>
    <row r="464" spans="1:12">
      <c r="A464" s="83">
        <v>3</v>
      </c>
      <c r="B464" s="83">
        <v>1992</v>
      </c>
      <c r="C464" s="84" t="s">
        <v>575</v>
      </c>
      <c r="D464" s="84" t="s">
        <v>586</v>
      </c>
      <c r="F464" s="1" t="s">
        <v>106</v>
      </c>
      <c r="G464" s="1">
        <f t="shared" ref="G464:L464" si="26">G452-G455+G457-G459+G461+G462</f>
        <v>368</v>
      </c>
      <c r="H464" s="1">
        <f t="shared" si="26"/>
        <v>336</v>
      </c>
      <c r="I464" s="1">
        <f t="shared" si="26"/>
        <v>267</v>
      </c>
      <c r="J464" s="1">
        <f t="shared" si="26"/>
        <v>203</v>
      </c>
      <c r="K464" s="1">
        <f t="shared" si="26"/>
        <v>189</v>
      </c>
      <c r="L464" s="1">
        <f t="shared" si="26"/>
        <v>236</v>
      </c>
    </row>
    <row r="466" spans="1:12">
      <c r="A466" s="83">
        <v>8</v>
      </c>
      <c r="B466" s="83">
        <v>1992</v>
      </c>
      <c r="C466" s="84" t="s">
        <v>570</v>
      </c>
      <c r="F466" s="1" t="s">
        <v>17</v>
      </c>
      <c r="G466" s="1">
        <f t="shared" ref="G466:L466" si="27">-G467+SUM(G469:G470)</f>
        <v>1</v>
      </c>
      <c r="H466" s="1">
        <f t="shared" si="27"/>
        <v>1</v>
      </c>
      <c r="I466" s="1">
        <f t="shared" si="27"/>
        <v>-1</v>
      </c>
      <c r="J466" s="1">
        <f t="shared" si="27"/>
        <v>0</v>
      </c>
      <c r="K466" s="1">
        <f t="shared" si="27"/>
        <v>6</v>
      </c>
      <c r="L466" s="1">
        <f t="shared" si="27"/>
        <v>20</v>
      </c>
    </row>
    <row r="467" spans="1:12">
      <c r="A467" s="83">
        <v>8</v>
      </c>
      <c r="B467" s="83">
        <v>1992</v>
      </c>
      <c r="C467" s="84" t="s">
        <v>570</v>
      </c>
      <c r="D467" s="84" t="s">
        <v>578</v>
      </c>
      <c r="F467" s="1" t="s">
        <v>18</v>
      </c>
      <c r="G467" s="1">
        <v>-1</v>
      </c>
      <c r="H467" s="1">
        <v>-12</v>
      </c>
      <c r="I467" s="1">
        <v>-13</v>
      </c>
      <c r="J467" s="1">
        <v>-11</v>
      </c>
      <c r="K467" s="1">
        <v>-16</v>
      </c>
      <c r="L467" s="1">
        <v>-30</v>
      </c>
    </row>
    <row r="468" spans="1:12">
      <c r="A468" s="83">
        <v>8</v>
      </c>
      <c r="B468" s="83">
        <v>1992</v>
      </c>
      <c r="C468" s="84" t="s">
        <v>570</v>
      </c>
      <c r="D468" s="84" t="s">
        <v>579</v>
      </c>
      <c r="F468" s="1" t="s">
        <v>19</v>
      </c>
      <c r="G468" s="1" t="s">
        <v>1</v>
      </c>
      <c r="H468" s="1" t="s">
        <v>1</v>
      </c>
      <c r="I468" s="1" t="s">
        <v>1</v>
      </c>
      <c r="J468" s="1" t="s">
        <v>1</v>
      </c>
      <c r="K468" s="1" t="s">
        <v>1</v>
      </c>
      <c r="L468" s="1" t="s">
        <v>1</v>
      </c>
    </row>
    <row r="469" spans="1:12">
      <c r="A469" s="83">
        <v>8</v>
      </c>
      <c r="B469" s="83">
        <v>1992</v>
      </c>
      <c r="C469" s="84" t="s">
        <v>570</v>
      </c>
      <c r="D469" s="84" t="s">
        <v>579</v>
      </c>
      <c r="F469" s="1" t="s">
        <v>32</v>
      </c>
      <c r="G469" s="1">
        <v>2</v>
      </c>
      <c r="H469" s="1">
        <v>0</v>
      </c>
      <c r="I469" s="1">
        <v>-4</v>
      </c>
      <c r="J469" s="1">
        <v>-6</v>
      </c>
      <c r="K469" s="1">
        <v>-8</v>
      </c>
      <c r="L469" s="1">
        <v>-9</v>
      </c>
    </row>
    <row r="470" spans="1:12">
      <c r="A470" s="83">
        <v>8</v>
      </c>
      <c r="B470" s="83">
        <v>1992</v>
      </c>
      <c r="C470" s="84" t="s">
        <v>570</v>
      </c>
      <c r="D470" s="84" t="s">
        <v>580</v>
      </c>
      <c r="F470" s="1" t="s">
        <v>52</v>
      </c>
      <c r="G470" s="1">
        <v>-2</v>
      </c>
      <c r="H470" s="1">
        <v>-11</v>
      </c>
      <c r="I470" s="1">
        <v>-10</v>
      </c>
      <c r="J470" s="1">
        <v>-5</v>
      </c>
      <c r="K470" s="1">
        <v>-2</v>
      </c>
      <c r="L470" s="1">
        <v>-1</v>
      </c>
    </row>
    <row r="471" spans="1:12">
      <c r="A471" s="83">
        <v>8</v>
      </c>
      <c r="B471" s="83">
        <v>1992</v>
      </c>
      <c r="C471" s="84" t="s">
        <v>571</v>
      </c>
      <c r="F471" s="1" t="s">
        <v>20</v>
      </c>
    </row>
    <row r="472" spans="1:12">
      <c r="A472" s="83">
        <v>8</v>
      </c>
      <c r="B472" s="83">
        <v>1992</v>
      </c>
      <c r="C472" s="84" t="s">
        <v>571</v>
      </c>
      <c r="D472" s="84" t="s">
        <v>578</v>
      </c>
      <c r="F472" s="1" t="s">
        <v>18</v>
      </c>
      <c r="G472" s="1">
        <v>1</v>
      </c>
      <c r="H472" s="1">
        <v>-3</v>
      </c>
      <c r="I472" s="1">
        <v>-6</v>
      </c>
      <c r="J472" s="1">
        <v>-7</v>
      </c>
      <c r="K472" s="1">
        <v>-8</v>
      </c>
      <c r="L472" s="1">
        <v>-6</v>
      </c>
    </row>
    <row r="473" spans="1:12">
      <c r="A473" s="83">
        <v>8</v>
      </c>
      <c r="B473" s="83">
        <v>1992</v>
      </c>
      <c r="C473" s="84" t="s">
        <v>571</v>
      </c>
      <c r="D473" s="84" t="s">
        <v>579</v>
      </c>
      <c r="F473" s="1" t="s">
        <v>19</v>
      </c>
    </row>
    <row r="474" spans="1:12">
      <c r="A474" s="83">
        <v>8</v>
      </c>
      <c r="B474" s="83">
        <v>1992</v>
      </c>
      <c r="C474" s="84" t="s">
        <v>571</v>
      </c>
      <c r="D474" s="84" t="s">
        <v>579</v>
      </c>
      <c r="F474" s="1" t="s">
        <v>92</v>
      </c>
      <c r="G474" s="1">
        <v>-51</v>
      </c>
      <c r="H474" s="1">
        <v>-18</v>
      </c>
      <c r="I474" s="1">
        <v>-13</v>
      </c>
      <c r="J474" s="1">
        <v>24</v>
      </c>
      <c r="K474" s="1">
        <v>38</v>
      </c>
      <c r="L474" s="1">
        <v>11</v>
      </c>
    </row>
    <row r="475" spans="1:12">
      <c r="A475" s="83">
        <v>8</v>
      </c>
      <c r="B475" s="83">
        <v>1992</v>
      </c>
      <c r="C475" s="84" t="s">
        <v>571</v>
      </c>
      <c r="D475" s="84" t="s">
        <v>579</v>
      </c>
      <c r="F475" s="1" t="s">
        <v>107</v>
      </c>
      <c r="G475" s="1">
        <v>-6</v>
      </c>
      <c r="H475" s="1">
        <v>0</v>
      </c>
      <c r="I475" s="1">
        <v>0</v>
      </c>
      <c r="J475" s="1">
        <v>0</v>
      </c>
      <c r="K475" s="1">
        <v>0</v>
      </c>
      <c r="L475" s="1">
        <v>0</v>
      </c>
    </row>
    <row r="476" spans="1:12">
      <c r="A476" s="83">
        <v>8</v>
      </c>
      <c r="B476" s="83">
        <v>1992</v>
      </c>
      <c r="C476" s="84" t="s">
        <v>571</v>
      </c>
      <c r="D476" s="84" t="s">
        <v>579</v>
      </c>
      <c r="F476" s="1" t="s">
        <v>87</v>
      </c>
      <c r="G476" s="1">
        <v>1</v>
      </c>
      <c r="H476" s="1">
        <v>4</v>
      </c>
      <c r="I476" s="1">
        <v>4</v>
      </c>
      <c r="J476" s="1">
        <v>5</v>
      </c>
      <c r="K476" s="1">
        <v>6</v>
      </c>
      <c r="L476" s="1">
        <v>6</v>
      </c>
    </row>
    <row r="477" spans="1:12">
      <c r="A477" s="83">
        <v>8</v>
      </c>
      <c r="B477" s="83">
        <v>1992</v>
      </c>
      <c r="C477" s="84" t="s">
        <v>571</v>
      </c>
      <c r="D477" s="84" t="s">
        <v>579</v>
      </c>
      <c r="F477" s="1" t="s">
        <v>108</v>
      </c>
      <c r="G477" s="1">
        <v>2</v>
      </c>
      <c r="H477" s="1">
        <v>3</v>
      </c>
      <c r="I477" s="1">
        <v>4</v>
      </c>
      <c r="J477" s="1">
        <v>5</v>
      </c>
      <c r="K477" s="1">
        <v>5</v>
      </c>
      <c r="L477" s="1">
        <v>5</v>
      </c>
    </row>
    <row r="478" spans="1:12">
      <c r="A478" s="83">
        <v>8</v>
      </c>
      <c r="B478" s="83">
        <v>1992</v>
      </c>
      <c r="C478" s="84" t="s">
        <v>571</v>
      </c>
      <c r="D478" s="84" t="s">
        <v>579</v>
      </c>
      <c r="F478" s="1" t="s">
        <v>32</v>
      </c>
      <c r="G478" s="1">
        <v>2</v>
      </c>
      <c r="H478" s="1">
        <v>2</v>
      </c>
      <c r="I478" s="1">
        <v>1</v>
      </c>
      <c r="J478" s="1">
        <v>0</v>
      </c>
      <c r="K478" s="1">
        <v>0</v>
      </c>
      <c r="L478" s="1">
        <v>1</v>
      </c>
    </row>
    <row r="479" spans="1:12">
      <c r="A479" s="83">
        <v>8</v>
      </c>
      <c r="B479" s="83">
        <v>1992</v>
      </c>
      <c r="C479" s="84" t="s">
        <v>571</v>
      </c>
      <c r="D479" s="84" t="s">
        <v>580</v>
      </c>
      <c r="F479" s="1" t="s">
        <v>26</v>
      </c>
      <c r="G479" s="1">
        <v>-1</v>
      </c>
      <c r="H479" s="1">
        <v>-1</v>
      </c>
      <c r="I479" s="1">
        <v>-1</v>
      </c>
      <c r="J479" s="1">
        <v>0</v>
      </c>
      <c r="K479" s="1">
        <v>3</v>
      </c>
      <c r="L479" s="1">
        <v>6</v>
      </c>
    </row>
    <row r="480" spans="1:12">
      <c r="A480" s="83">
        <v>8</v>
      </c>
      <c r="B480" s="83">
        <v>1992</v>
      </c>
      <c r="C480" s="84" t="s">
        <v>572</v>
      </c>
      <c r="F480" s="1" t="s">
        <v>21</v>
      </c>
      <c r="G480" s="1">
        <v>-1</v>
      </c>
      <c r="H480" s="1">
        <v>0</v>
      </c>
      <c r="I480" s="1">
        <v>1</v>
      </c>
      <c r="J480" s="1">
        <v>0</v>
      </c>
      <c r="K480" s="1">
        <v>-1</v>
      </c>
      <c r="L480" s="1">
        <v>-1</v>
      </c>
    </row>
    <row r="481" spans="1:12">
      <c r="A481" s="83">
        <v>8</v>
      </c>
      <c r="B481" s="83">
        <v>1992</v>
      </c>
      <c r="C481" s="84" t="s">
        <v>572</v>
      </c>
      <c r="D481" s="84" t="s">
        <v>578</v>
      </c>
      <c r="F481" s="1" t="s">
        <v>18</v>
      </c>
      <c r="G481" s="1">
        <v>0</v>
      </c>
      <c r="H481" s="1">
        <v>0</v>
      </c>
      <c r="I481" s="1">
        <v>0</v>
      </c>
      <c r="J481" s="1">
        <v>0</v>
      </c>
      <c r="K481" s="1">
        <v>0</v>
      </c>
      <c r="L481" s="1">
        <v>0</v>
      </c>
    </row>
    <row r="482" spans="1:12">
      <c r="A482" s="83">
        <v>8</v>
      </c>
      <c r="B482" s="83">
        <v>1992</v>
      </c>
      <c r="C482" s="84" t="s">
        <v>572</v>
      </c>
      <c r="D482" s="84" t="s">
        <v>579</v>
      </c>
      <c r="F482" s="1" t="s">
        <v>19</v>
      </c>
    </row>
    <row r="483" spans="1:12">
      <c r="A483" s="83">
        <v>8</v>
      </c>
      <c r="B483" s="83">
        <v>1992</v>
      </c>
      <c r="C483" s="84" t="s">
        <v>572</v>
      </c>
      <c r="D483" s="84" t="s">
        <v>579</v>
      </c>
      <c r="F483" s="1" t="s">
        <v>32</v>
      </c>
      <c r="G483" s="1">
        <v>-1</v>
      </c>
      <c r="H483" s="1">
        <v>1</v>
      </c>
      <c r="I483" s="1">
        <v>1</v>
      </c>
      <c r="J483" s="1">
        <v>0</v>
      </c>
      <c r="K483" s="1">
        <v>-1</v>
      </c>
      <c r="L483" s="1">
        <v>-1</v>
      </c>
    </row>
    <row r="484" spans="1:12">
      <c r="A484" s="83">
        <v>8</v>
      </c>
      <c r="B484" s="83">
        <v>1992</v>
      </c>
      <c r="C484" s="84" t="s">
        <v>572</v>
      </c>
      <c r="D484" s="84" t="s">
        <v>580</v>
      </c>
      <c r="F484" s="1" t="s">
        <v>26</v>
      </c>
      <c r="G484" s="1">
        <v>0</v>
      </c>
      <c r="H484" s="1">
        <v>0</v>
      </c>
      <c r="I484" s="1">
        <v>0</v>
      </c>
      <c r="J484" s="1">
        <v>0</v>
      </c>
      <c r="K484" s="1">
        <v>0</v>
      </c>
      <c r="L484" s="1">
        <v>0</v>
      </c>
    </row>
    <row r="486" spans="1:12">
      <c r="A486" s="83">
        <v>8</v>
      </c>
      <c r="B486" s="83">
        <v>1992</v>
      </c>
      <c r="C486" s="84" t="s">
        <v>575</v>
      </c>
      <c r="D486" s="84" t="s">
        <v>586</v>
      </c>
      <c r="F486" s="1" t="s">
        <v>109</v>
      </c>
      <c r="G486" s="1">
        <f t="shared" ref="G486:L486" si="28">G464-G467+G469+G470-G472+SUM(G474:G479)-G481+G483+G484</f>
        <v>314</v>
      </c>
      <c r="H486" s="1">
        <f t="shared" si="28"/>
        <v>331</v>
      </c>
      <c r="I486" s="1">
        <f t="shared" si="28"/>
        <v>268</v>
      </c>
      <c r="J486" s="1">
        <f t="shared" si="28"/>
        <v>244</v>
      </c>
      <c r="K486" s="1">
        <f t="shared" si="28"/>
        <v>254</v>
      </c>
      <c r="L486" s="1">
        <f t="shared" si="28"/>
        <v>290</v>
      </c>
    </row>
    <row r="487" spans="1:12">
      <c r="G487" s="4" t="s">
        <v>34</v>
      </c>
    </row>
    <row r="488" spans="1:12">
      <c r="A488" s="83">
        <v>1</v>
      </c>
      <c r="B488" s="83">
        <v>1993</v>
      </c>
      <c r="C488" s="84" t="s">
        <v>570</v>
      </c>
      <c r="F488" s="1" t="s">
        <v>17</v>
      </c>
      <c r="G488" s="1">
        <f>-G489+SUM(G491:G492)</f>
        <v>9</v>
      </c>
      <c r="H488" s="1">
        <f>-H489+SUM(H491:H492)</f>
        <v>10</v>
      </c>
      <c r="I488" s="1">
        <f>-I489+SUM(I491:I492)</f>
        <v>6</v>
      </c>
      <c r="J488" s="1">
        <f>-J489+SUM(J491:J492)</f>
        <v>-6</v>
      </c>
      <c r="K488" s="1">
        <f>-K489+SUM(K491:K492)</f>
        <v>-13</v>
      </c>
    </row>
    <row r="489" spans="1:12">
      <c r="A489" s="83">
        <v>1</v>
      </c>
      <c r="B489" s="83">
        <v>1993</v>
      </c>
      <c r="C489" s="84" t="s">
        <v>570</v>
      </c>
      <c r="D489" s="84" t="s">
        <v>578</v>
      </c>
      <c r="F489" s="1" t="s">
        <v>18</v>
      </c>
      <c r="G489" s="1">
        <v>-15</v>
      </c>
      <c r="H489" s="1">
        <v>-23</v>
      </c>
      <c r="I489" s="1">
        <v>-27</v>
      </c>
      <c r="J489" s="1">
        <v>-28</v>
      </c>
      <c r="K489" s="1">
        <v>-36</v>
      </c>
    </row>
    <row r="490" spans="1:12">
      <c r="A490" s="83">
        <v>1</v>
      </c>
      <c r="B490" s="83">
        <v>1993</v>
      </c>
      <c r="C490" s="84" t="s">
        <v>570</v>
      </c>
      <c r="D490" s="84" t="s">
        <v>579</v>
      </c>
      <c r="F490" s="1" t="s">
        <v>19</v>
      </c>
      <c r="G490" s="1" t="s">
        <v>1</v>
      </c>
      <c r="H490" s="1" t="s">
        <v>1</v>
      </c>
      <c r="I490" s="1" t="s">
        <v>1</v>
      </c>
      <c r="J490" s="1" t="s">
        <v>1</v>
      </c>
      <c r="K490" s="1" t="s">
        <v>1</v>
      </c>
    </row>
    <row r="491" spans="1:12">
      <c r="A491" s="83">
        <v>1</v>
      </c>
      <c r="B491" s="83">
        <v>1993</v>
      </c>
      <c r="C491" s="84" t="s">
        <v>570</v>
      </c>
      <c r="D491" s="84" t="s">
        <v>579</v>
      </c>
      <c r="F491" s="1" t="s">
        <v>32</v>
      </c>
      <c r="G491" s="1">
        <v>-1</v>
      </c>
      <c r="H491" s="1">
        <v>-1</v>
      </c>
      <c r="I491" s="1">
        <v>-6</v>
      </c>
      <c r="J491" s="1">
        <v>-17</v>
      </c>
      <c r="K491" s="1">
        <v>-29</v>
      </c>
    </row>
    <row r="492" spans="1:12">
      <c r="A492" s="83">
        <v>1</v>
      </c>
      <c r="B492" s="83">
        <v>1993</v>
      </c>
      <c r="C492" s="84" t="s">
        <v>570</v>
      </c>
      <c r="D492" s="84" t="s">
        <v>580</v>
      </c>
      <c r="F492" s="1" t="s">
        <v>26</v>
      </c>
      <c r="G492" s="1">
        <v>-5</v>
      </c>
      <c r="H492" s="1">
        <v>-12</v>
      </c>
      <c r="I492" s="1">
        <v>-15</v>
      </c>
      <c r="J492" s="1">
        <v>-17</v>
      </c>
      <c r="K492" s="1">
        <v>-20</v>
      </c>
    </row>
    <row r="493" spans="1:12">
      <c r="A493" s="83">
        <v>1</v>
      </c>
      <c r="B493" s="83">
        <v>1993</v>
      </c>
      <c r="C493" s="84" t="s">
        <v>571</v>
      </c>
      <c r="F493" s="1" t="s">
        <v>20</v>
      </c>
    </row>
    <row r="494" spans="1:12">
      <c r="A494" s="83">
        <v>1</v>
      </c>
      <c r="B494" s="83">
        <v>1993</v>
      </c>
      <c r="C494" s="84" t="s">
        <v>571</v>
      </c>
      <c r="D494" s="84" t="s">
        <v>578</v>
      </c>
      <c r="F494" s="1" t="s">
        <v>18</v>
      </c>
      <c r="G494" s="1">
        <v>-6</v>
      </c>
      <c r="H494" s="1">
        <v>-4</v>
      </c>
      <c r="I494" s="1">
        <v>-5</v>
      </c>
      <c r="J494" s="1">
        <v>-6</v>
      </c>
      <c r="K494" s="1">
        <v>-5</v>
      </c>
    </row>
    <row r="495" spans="1:12">
      <c r="A495" s="83">
        <v>1</v>
      </c>
      <c r="B495" s="83">
        <v>1993</v>
      </c>
      <c r="C495" s="84" t="s">
        <v>571</v>
      </c>
      <c r="D495" s="84" t="s">
        <v>579</v>
      </c>
      <c r="F495" s="1" t="s">
        <v>19</v>
      </c>
    </row>
    <row r="496" spans="1:12">
      <c r="A496" s="83">
        <v>1</v>
      </c>
      <c r="B496" s="83">
        <v>1993</v>
      </c>
      <c r="C496" s="84" t="s">
        <v>571</v>
      </c>
      <c r="D496" s="84" t="s">
        <v>579</v>
      </c>
      <c r="F496" s="1" t="s">
        <v>110</v>
      </c>
      <c r="G496" s="1">
        <v>-45</v>
      </c>
      <c r="H496" s="1">
        <v>-5</v>
      </c>
      <c r="I496" s="1">
        <v>8</v>
      </c>
      <c r="J496" s="1">
        <v>8</v>
      </c>
      <c r="K496" s="1">
        <v>4</v>
      </c>
    </row>
    <row r="497" spans="1:12">
      <c r="A497" s="83">
        <v>1</v>
      </c>
      <c r="B497" s="83">
        <v>1993</v>
      </c>
      <c r="C497" s="84" t="s">
        <v>571</v>
      </c>
      <c r="D497" s="84" t="s">
        <v>579</v>
      </c>
      <c r="F497" s="1" t="s">
        <v>98</v>
      </c>
      <c r="G497" s="1">
        <v>2</v>
      </c>
      <c r="H497" s="1">
        <v>5</v>
      </c>
      <c r="I497" s="1">
        <v>8</v>
      </c>
      <c r="J497" s="1">
        <v>10</v>
      </c>
      <c r="K497" s="1">
        <v>12</v>
      </c>
    </row>
    <row r="498" spans="1:12">
      <c r="A498" s="83">
        <v>1</v>
      </c>
      <c r="B498" s="83">
        <v>1993</v>
      </c>
      <c r="C498" s="84" t="s">
        <v>571</v>
      </c>
      <c r="D498" s="84" t="s">
        <v>579</v>
      </c>
      <c r="F498" s="1" t="s">
        <v>87</v>
      </c>
      <c r="G498" s="1">
        <v>0</v>
      </c>
      <c r="H498" s="1">
        <v>5</v>
      </c>
      <c r="I498" s="1">
        <v>8</v>
      </c>
      <c r="J498" s="1">
        <v>11</v>
      </c>
      <c r="K498" s="1">
        <v>14</v>
      </c>
    </row>
    <row r="499" spans="1:12">
      <c r="A499" s="83">
        <v>1</v>
      </c>
      <c r="B499" s="83">
        <v>1993</v>
      </c>
      <c r="C499" s="84" t="s">
        <v>571</v>
      </c>
      <c r="D499" s="84" t="s">
        <v>579</v>
      </c>
      <c r="F499" s="1" t="s">
        <v>108</v>
      </c>
      <c r="G499" s="1">
        <v>3</v>
      </c>
      <c r="H499" s="1">
        <v>2</v>
      </c>
      <c r="I499" s="1">
        <v>2</v>
      </c>
      <c r="J499" s="1">
        <v>2</v>
      </c>
      <c r="K499" s="1">
        <v>3</v>
      </c>
    </row>
    <row r="500" spans="1:12">
      <c r="A500" s="83">
        <v>1</v>
      </c>
      <c r="B500" s="83">
        <v>1993</v>
      </c>
      <c r="C500" s="84" t="s">
        <v>571</v>
      </c>
      <c r="D500" s="84" t="s">
        <v>579</v>
      </c>
      <c r="F500" s="1" t="s">
        <v>32</v>
      </c>
      <c r="G500" s="1">
        <v>6</v>
      </c>
      <c r="H500" s="1">
        <v>4</v>
      </c>
      <c r="I500" s="1">
        <v>4</v>
      </c>
      <c r="J500" s="1">
        <v>1</v>
      </c>
      <c r="K500" s="1">
        <v>1</v>
      </c>
    </row>
    <row r="501" spans="1:12">
      <c r="A501" s="83">
        <v>1</v>
      </c>
      <c r="B501" s="83">
        <v>1993</v>
      </c>
      <c r="C501" s="84" t="s">
        <v>571</v>
      </c>
      <c r="D501" s="84" t="s">
        <v>580</v>
      </c>
      <c r="F501" s="1" t="s">
        <v>26</v>
      </c>
      <c r="G501" s="1">
        <v>-2</v>
      </c>
      <c r="H501" s="1">
        <v>-4</v>
      </c>
      <c r="I501" s="1">
        <v>-1</v>
      </c>
      <c r="J501" s="1">
        <v>1</v>
      </c>
      <c r="K501" s="1">
        <v>3</v>
      </c>
    </row>
    <row r="502" spans="1:12">
      <c r="A502" s="83">
        <v>1</v>
      </c>
      <c r="B502" s="83">
        <v>1993</v>
      </c>
      <c r="C502" s="84" t="s">
        <v>572</v>
      </c>
      <c r="F502" s="1" t="s">
        <v>21</v>
      </c>
      <c r="G502" s="1" t="s">
        <v>1</v>
      </c>
      <c r="H502" s="1" t="s">
        <v>1</v>
      </c>
      <c r="I502" s="1" t="s">
        <v>1</v>
      </c>
      <c r="J502" s="1" t="s">
        <v>1</v>
      </c>
      <c r="K502" s="1" t="s">
        <v>1</v>
      </c>
    </row>
    <row r="503" spans="1:12">
      <c r="A503" s="83">
        <v>1</v>
      </c>
      <c r="B503" s="83">
        <v>1993</v>
      </c>
      <c r="C503" s="84" t="s">
        <v>572</v>
      </c>
      <c r="D503" s="84" t="s">
        <v>578</v>
      </c>
      <c r="F503" s="1" t="s">
        <v>18</v>
      </c>
      <c r="G503" s="1">
        <v>0</v>
      </c>
      <c r="H503" s="1">
        <v>0</v>
      </c>
      <c r="I503" s="1">
        <v>0</v>
      </c>
      <c r="J503" s="1">
        <v>0</v>
      </c>
      <c r="K503" s="1">
        <v>0</v>
      </c>
    </row>
    <row r="504" spans="1:12">
      <c r="A504" s="83">
        <v>1</v>
      </c>
      <c r="B504" s="83">
        <v>1993</v>
      </c>
      <c r="C504" s="84" t="s">
        <v>572</v>
      </c>
      <c r="D504" s="84" t="s">
        <v>579</v>
      </c>
      <c r="F504" s="1" t="s">
        <v>19</v>
      </c>
    </row>
    <row r="505" spans="1:12">
      <c r="A505" s="83">
        <v>1</v>
      </c>
      <c r="B505" s="83">
        <v>1993</v>
      </c>
      <c r="C505" s="84" t="s">
        <v>572</v>
      </c>
      <c r="D505" s="84" t="s">
        <v>579</v>
      </c>
      <c r="F505" s="1" t="s">
        <v>32</v>
      </c>
      <c r="G505" s="1">
        <v>0</v>
      </c>
      <c r="H505" s="1">
        <v>2</v>
      </c>
      <c r="I505" s="1">
        <v>0</v>
      </c>
      <c r="J505" s="1">
        <v>0</v>
      </c>
      <c r="K505" s="1">
        <v>0</v>
      </c>
    </row>
    <row r="506" spans="1:12">
      <c r="A506" s="83">
        <v>1</v>
      </c>
      <c r="B506" s="83">
        <v>1993</v>
      </c>
      <c r="C506" s="84" t="s">
        <v>572</v>
      </c>
      <c r="D506" s="84" t="s">
        <v>580</v>
      </c>
      <c r="F506" s="1" t="s">
        <v>26</v>
      </c>
      <c r="G506" s="1">
        <v>0</v>
      </c>
      <c r="H506" s="1">
        <v>0</v>
      </c>
      <c r="I506" s="1">
        <v>0</v>
      </c>
      <c r="J506" s="1">
        <v>0</v>
      </c>
      <c r="K506" s="1">
        <v>0</v>
      </c>
    </row>
    <row r="508" spans="1:12">
      <c r="A508" s="83">
        <v>1</v>
      </c>
      <c r="B508" s="83">
        <v>1993</v>
      </c>
      <c r="C508" s="84" t="s">
        <v>575</v>
      </c>
      <c r="D508" s="84" t="s">
        <v>586</v>
      </c>
      <c r="F508" s="1" t="s">
        <v>111</v>
      </c>
      <c r="G508" s="1">
        <f>H486-G489+G491+G492-G494+SUM(G496:G501)-G503+G505+G506</f>
        <v>310</v>
      </c>
      <c r="H508" s="1">
        <f>I486-H489+H491+H492-H494+SUM(H496:H501)-H503+H505+H506</f>
        <v>291</v>
      </c>
      <c r="I508" s="1">
        <f>J486-I489+I491+I492-I494+SUM(I496:I501)-I503+I505+I506</f>
        <v>284</v>
      </c>
      <c r="J508" s="1">
        <f>K486-J489+J491+J492-J494+SUM(J496:J501)-J503+J505+J506</f>
        <v>287</v>
      </c>
      <c r="K508" s="1">
        <f>L486-K489+K491+K492-K494+SUM(K496:K501)-K503+K505+K506</f>
        <v>319</v>
      </c>
      <c r="L508" s="1">
        <v>357</v>
      </c>
    </row>
    <row r="510" spans="1:12">
      <c r="A510" s="83">
        <v>3</v>
      </c>
      <c r="B510" s="83">
        <v>1993</v>
      </c>
      <c r="C510" s="84" t="s">
        <v>571</v>
      </c>
      <c r="F510" s="1" t="s">
        <v>20</v>
      </c>
    </row>
    <row r="511" spans="1:12">
      <c r="A511" s="83">
        <v>3</v>
      </c>
      <c r="B511" s="83">
        <v>1993</v>
      </c>
      <c r="C511" s="84" t="s">
        <v>571</v>
      </c>
      <c r="D511" s="84" t="s">
        <v>578</v>
      </c>
      <c r="F511" s="1" t="s">
        <v>18</v>
      </c>
      <c r="G511" s="1">
        <v>-1</v>
      </c>
      <c r="H511" s="1">
        <v>-1</v>
      </c>
      <c r="I511" s="1">
        <v>-1</v>
      </c>
      <c r="J511" s="1">
        <v>-1</v>
      </c>
      <c r="K511" s="1">
        <v>-1</v>
      </c>
      <c r="L511" s="1">
        <v>-1</v>
      </c>
    </row>
    <row r="512" spans="1:12">
      <c r="A512" s="83">
        <v>3</v>
      </c>
      <c r="B512" s="83">
        <v>1993</v>
      </c>
      <c r="C512" s="84" t="s">
        <v>571</v>
      </c>
      <c r="D512" s="84" t="s">
        <v>579</v>
      </c>
      <c r="F512" s="1" t="s">
        <v>19</v>
      </c>
    </row>
    <row r="513" spans="1:12">
      <c r="A513" s="83">
        <v>3</v>
      </c>
      <c r="B513" s="83">
        <v>1993</v>
      </c>
      <c r="C513" s="84" t="s">
        <v>571</v>
      </c>
      <c r="D513" s="84" t="s">
        <v>579</v>
      </c>
      <c r="F513" s="1" t="s">
        <v>92</v>
      </c>
      <c r="G513" s="1">
        <v>-10</v>
      </c>
      <c r="H513" s="1">
        <v>-5</v>
      </c>
      <c r="I513" s="1">
        <v>0</v>
      </c>
      <c r="J513" s="1">
        <v>3</v>
      </c>
      <c r="K513" s="1">
        <v>2</v>
      </c>
      <c r="L513" s="1">
        <v>1</v>
      </c>
    </row>
    <row r="514" spans="1:12">
      <c r="A514" s="83">
        <v>3</v>
      </c>
      <c r="B514" s="83">
        <v>1993</v>
      </c>
      <c r="C514" s="84" t="s">
        <v>571</v>
      </c>
      <c r="D514" s="84" t="s">
        <v>579</v>
      </c>
      <c r="F514" s="1" t="s">
        <v>32</v>
      </c>
      <c r="G514" s="1">
        <v>1</v>
      </c>
      <c r="H514" s="1">
        <v>0</v>
      </c>
      <c r="I514" s="1">
        <v>-1</v>
      </c>
      <c r="J514" s="1">
        <v>-1</v>
      </c>
      <c r="K514" s="1">
        <v>0</v>
      </c>
      <c r="L514" s="1">
        <v>1</v>
      </c>
    </row>
    <row r="515" spans="1:12">
      <c r="A515" s="83">
        <v>3</v>
      </c>
      <c r="B515" s="83">
        <v>1993</v>
      </c>
      <c r="C515" s="84" t="s">
        <v>571</v>
      </c>
      <c r="D515" s="84" t="s">
        <v>580</v>
      </c>
      <c r="F515" s="1" t="s">
        <v>26</v>
      </c>
      <c r="G515" s="1">
        <v>0</v>
      </c>
      <c r="H515" s="1">
        <v>0</v>
      </c>
      <c r="I515" s="1">
        <v>0</v>
      </c>
      <c r="J515" s="1">
        <v>0</v>
      </c>
      <c r="K515" s="1">
        <v>0</v>
      </c>
      <c r="L515" s="1">
        <v>0</v>
      </c>
    </row>
    <row r="517" spans="1:12">
      <c r="A517" s="83">
        <v>3</v>
      </c>
      <c r="B517" s="83">
        <v>1993</v>
      </c>
      <c r="C517" s="84" t="s">
        <v>575</v>
      </c>
      <c r="D517" s="84" t="s">
        <v>586</v>
      </c>
      <c r="F517" s="1" t="s">
        <v>112</v>
      </c>
      <c r="G517" s="1">
        <f t="shared" ref="G517:L517" si="29">G508-G511+SUM(G513:G515)</f>
        <v>302</v>
      </c>
      <c r="H517" s="1">
        <f t="shared" si="29"/>
        <v>287</v>
      </c>
      <c r="I517" s="1">
        <f t="shared" si="29"/>
        <v>284</v>
      </c>
      <c r="J517" s="1">
        <f t="shared" si="29"/>
        <v>290</v>
      </c>
      <c r="K517" s="1">
        <f t="shared" si="29"/>
        <v>322</v>
      </c>
      <c r="L517" s="1">
        <f t="shared" si="29"/>
        <v>360</v>
      </c>
    </row>
    <row r="519" spans="1:12">
      <c r="A519" s="83">
        <v>9</v>
      </c>
      <c r="B519" s="83">
        <v>1993</v>
      </c>
      <c r="C519" s="84" t="s">
        <v>570</v>
      </c>
      <c r="F519" s="1" t="s">
        <v>17</v>
      </c>
      <c r="G519" s="1">
        <f t="shared" ref="G519:L519" si="30">-G520+SUM(G522:G523)</f>
        <v>0</v>
      </c>
      <c r="H519" s="1">
        <f t="shared" si="30"/>
        <v>-5</v>
      </c>
      <c r="I519" s="1">
        <f t="shared" si="30"/>
        <v>-3</v>
      </c>
      <c r="J519" s="1">
        <f t="shared" si="30"/>
        <v>1</v>
      </c>
      <c r="K519" s="1">
        <f t="shared" si="30"/>
        <v>-2</v>
      </c>
      <c r="L519" s="1">
        <f t="shared" si="30"/>
        <v>-12</v>
      </c>
    </row>
    <row r="520" spans="1:12">
      <c r="A520" s="83">
        <v>9</v>
      </c>
      <c r="B520" s="83">
        <v>1993</v>
      </c>
      <c r="C520" s="84" t="s">
        <v>570</v>
      </c>
      <c r="D520" s="84" t="s">
        <v>578</v>
      </c>
      <c r="F520" s="1" t="s">
        <v>18</v>
      </c>
      <c r="G520" s="1">
        <v>-1</v>
      </c>
      <c r="H520" s="1">
        <v>-1</v>
      </c>
      <c r="I520" s="1">
        <v>-4</v>
      </c>
      <c r="J520" s="1">
        <v>-7</v>
      </c>
      <c r="K520" s="1">
        <v>-4</v>
      </c>
      <c r="L520" s="1">
        <v>5</v>
      </c>
    </row>
    <row r="521" spans="1:12">
      <c r="A521" s="83">
        <v>9</v>
      </c>
      <c r="B521" s="83">
        <v>1993</v>
      </c>
      <c r="C521" s="84" t="s">
        <v>570</v>
      </c>
      <c r="D521" s="84" t="s">
        <v>579</v>
      </c>
      <c r="F521" s="1" t="s">
        <v>19</v>
      </c>
    </row>
    <row r="522" spans="1:12">
      <c r="A522" s="83">
        <v>9</v>
      </c>
      <c r="B522" s="83">
        <v>1993</v>
      </c>
      <c r="C522" s="84" t="s">
        <v>570</v>
      </c>
      <c r="D522" s="84" t="s">
        <v>579</v>
      </c>
      <c r="F522" s="1" t="s">
        <v>32</v>
      </c>
      <c r="G522" s="1">
        <v>0</v>
      </c>
      <c r="H522" s="1">
        <v>0</v>
      </c>
      <c r="I522" s="1">
        <v>3</v>
      </c>
      <c r="J522" s="1">
        <v>5</v>
      </c>
      <c r="K522" s="1">
        <v>6</v>
      </c>
      <c r="L522" s="1">
        <v>8</v>
      </c>
    </row>
    <row r="523" spans="1:12">
      <c r="A523" s="83">
        <v>9</v>
      </c>
      <c r="B523" s="83">
        <v>1993</v>
      </c>
      <c r="C523" s="84" t="s">
        <v>570</v>
      </c>
      <c r="D523" s="84" t="s">
        <v>580</v>
      </c>
      <c r="F523" s="1" t="s">
        <v>26</v>
      </c>
      <c r="G523" s="1">
        <v>-1</v>
      </c>
      <c r="H523" s="1">
        <v>-6</v>
      </c>
      <c r="I523" s="1">
        <v>-10</v>
      </c>
      <c r="J523" s="1">
        <v>-11</v>
      </c>
      <c r="K523" s="1">
        <v>-12</v>
      </c>
      <c r="L523" s="1">
        <v>-15</v>
      </c>
    </row>
    <row r="524" spans="1:12">
      <c r="A524" s="83">
        <v>9</v>
      </c>
      <c r="B524" s="83">
        <v>1993</v>
      </c>
      <c r="C524" s="84" t="s">
        <v>571</v>
      </c>
      <c r="F524" s="1" t="s">
        <v>20</v>
      </c>
    </row>
    <row r="525" spans="1:12">
      <c r="A525" s="83">
        <v>9</v>
      </c>
      <c r="B525" s="83">
        <v>1993</v>
      </c>
      <c r="C525" s="84" t="s">
        <v>571</v>
      </c>
      <c r="D525" s="84" t="s">
        <v>578</v>
      </c>
      <c r="F525" s="1" t="s">
        <v>18</v>
      </c>
      <c r="G525" s="1">
        <v>10</v>
      </c>
      <c r="H525" s="1">
        <v>4</v>
      </c>
      <c r="I525" s="1">
        <v>3</v>
      </c>
      <c r="J525" s="1">
        <v>3</v>
      </c>
      <c r="K525" s="1">
        <v>2</v>
      </c>
      <c r="L525" s="1">
        <v>3</v>
      </c>
    </row>
    <row r="526" spans="1:12">
      <c r="A526" s="83">
        <v>9</v>
      </c>
      <c r="B526" s="83">
        <v>1993</v>
      </c>
      <c r="C526" s="84" t="s">
        <v>571</v>
      </c>
      <c r="D526" s="84" t="s">
        <v>579</v>
      </c>
      <c r="F526" s="1" t="s">
        <v>19</v>
      </c>
    </row>
    <row r="527" spans="1:12">
      <c r="A527" s="83">
        <v>9</v>
      </c>
      <c r="B527" s="83">
        <v>1993</v>
      </c>
      <c r="C527" s="84" t="s">
        <v>571</v>
      </c>
      <c r="D527" s="84" t="s">
        <v>579</v>
      </c>
      <c r="F527" s="1" t="s">
        <v>113</v>
      </c>
      <c r="G527" s="1">
        <v>-7</v>
      </c>
      <c r="H527" s="1">
        <v>-5</v>
      </c>
      <c r="I527" s="1">
        <v>-4</v>
      </c>
      <c r="J527" s="1">
        <v>-2</v>
      </c>
      <c r="K527" s="1">
        <v>1</v>
      </c>
      <c r="L527" s="1">
        <v>6</v>
      </c>
    </row>
    <row r="528" spans="1:12">
      <c r="A528" s="83">
        <v>9</v>
      </c>
      <c r="B528" s="83">
        <v>1993</v>
      </c>
      <c r="C528" s="84" t="s">
        <v>571</v>
      </c>
      <c r="D528" s="84" t="s">
        <v>579</v>
      </c>
      <c r="F528" s="1" t="s">
        <v>114</v>
      </c>
      <c r="G528" s="1">
        <v>-12</v>
      </c>
      <c r="H528" s="1">
        <v>15</v>
      </c>
      <c r="I528" s="1">
        <v>-14</v>
      </c>
      <c r="J528" s="1">
        <v>-7</v>
      </c>
      <c r="K528" s="1">
        <v>5</v>
      </c>
      <c r="L528" s="1">
        <v>1</v>
      </c>
    </row>
    <row r="529" spans="1:12">
      <c r="A529" s="83">
        <v>9</v>
      </c>
      <c r="B529" s="83">
        <v>1993</v>
      </c>
      <c r="C529" s="84" t="s">
        <v>571</v>
      </c>
      <c r="D529" s="84" t="s">
        <v>579</v>
      </c>
      <c r="F529" s="1" t="s">
        <v>98</v>
      </c>
      <c r="G529" s="1">
        <v>-4</v>
      </c>
      <c r="H529" s="1">
        <v>-4</v>
      </c>
      <c r="I529" s="1">
        <v>-4</v>
      </c>
      <c r="J529" s="1">
        <v>-4</v>
      </c>
      <c r="K529" s="1">
        <v>-5</v>
      </c>
      <c r="L529" s="1">
        <v>-5</v>
      </c>
    </row>
    <row r="530" spans="1:12">
      <c r="A530" s="83">
        <v>9</v>
      </c>
      <c r="B530" s="83">
        <v>1993</v>
      </c>
      <c r="C530" s="84" t="s">
        <v>571</v>
      </c>
      <c r="D530" s="84" t="s">
        <v>579</v>
      </c>
      <c r="F530" s="1" t="s">
        <v>87</v>
      </c>
      <c r="G530" s="1">
        <v>-4</v>
      </c>
      <c r="H530" s="1">
        <v>-5</v>
      </c>
      <c r="I530" s="1">
        <v>-5</v>
      </c>
      <c r="J530" s="1">
        <v>-3</v>
      </c>
      <c r="K530" s="1">
        <v>-3</v>
      </c>
      <c r="L530" s="1">
        <v>-3</v>
      </c>
    </row>
    <row r="531" spans="1:12">
      <c r="A531" s="83">
        <v>9</v>
      </c>
      <c r="B531" s="83">
        <v>1993</v>
      </c>
      <c r="C531" s="84" t="s">
        <v>571</v>
      </c>
      <c r="D531" s="84" t="s">
        <v>579</v>
      </c>
      <c r="F531" s="1" t="s">
        <v>115</v>
      </c>
      <c r="G531" s="1">
        <v>1</v>
      </c>
      <c r="H531" s="1">
        <v>2</v>
      </c>
      <c r="I531" s="1">
        <v>3</v>
      </c>
      <c r="J531" s="1">
        <v>2</v>
      </c>
      <c r="K531" s="1">
        <v>3</v>
      </c>
      <c r="L531" s="1">
        <v>3</v>
      </c>
    </row>
    <row r="532" spans="1:12">
      <c r="A532" s="83">
        <v>9</v>
      </c>
      <c r="B532" s="83">
        <v>1993</v>
      </c>
      <c r="C532" s="84" t="s">
        <v>571</v>
      </c>
      <c r="D532" s="84" t="s">
        <v>579</v>
      </c>
      <c r="F532" s="1" t="s">
        <v>116</v>
      </c>
      <c r="G532" s="1">
        <v>0</v>
      </c>
      <c r="H532" s="1">
        <v>-1</v>
      </c>
      <c r="I532" s="1">
        <v>-1</v>
      </c>
      <c r="J532" s="1">
        <v>-1</v>
      </c>
      <c r="K532" s="1">
        <v>-2</v>
      </c>
      <c r="L532" s="1">
        <v>-2</v>
      </c>
    </row>
    <row r="533" spans="1:12">
      <c r="A533" s="83">
        <v>9</v>
      </c>
      <c r="B533" s="83">
        <v>1993</v>
      </c>
      <c r="C533" s="84" t="s">
        <v>571</v>
      </c>
      <c r="D533" s="84" t="s">
        <v>579</v>
      </c>
      <c r="F533" s="1" t="s">
        <v>32</v>
      </c>
      <c r="G533" s="1">
        <v>-3</v>
      </c>
      <c r="H533" s="1">
        <v>1</v>
      </c>
      <c r="I533" s="1">
        <v>0</v>
      </c>
      <c r="J533" s="1">
        <v>5</v>
      </c>
      <c r="K533" s="1">
        <v>3</v>
      </c>
      <c r="L533" s="1">
        <v>2</v>
      </c>
    </row>
    <row r="534" spans="1:12">
      <c r="A534" s="83">
        <v>9</v>
      </c>
      <c r="B534" s="83">
        <v>1993</v>
      </c>
      <c r="C534" s="84" t="s">
        <v>571</v>
      </c>
      <c r="D534" s="84" t="s">
        <v>580</v>
      </c>
      <c r="F534" s="1" t="s">
        <v>26</v>
      </c>
      <c r="G534" s="1">
        <v>-1</v>
      </c>
      <c r="H534" s="1">
        <v>-2</v>
      </c>
      <c r="I534" s="1">
        <v>-3</v>
      </c>
      <c r="J534" s="1">
        <v>-4</v>
      </c>
      <c r="K534" s="1">
        <v>-4</v>
      </c>
      <c r="L534" s="1">
        <v>-4</v>
      </c>
    </row>
    <row r="535" spans="1:12">
      <c r="A535" s="83">
        <v>9</v>
      </c>
      <c r="B535" s="83">
        <v>1993</v>
      </c>
      <c r="C535" s="84" t="s">
        <v>572</v>
      </c>
      <c r="F535" s="1" t="s">
        <v>21</v>
      </c>
    </row>
    <row r="536" spans="1:12">
      <c r="A536" s="83">
        <v>9</v>
      </c>
      <c r="B536" s="83">
        <v>1993</v>
      </c>
      <c r="C536" s="84" t="s">
        <v>572</v>
      </c>
      <c r="F536" s="1" t="s">
        <v>117</v>
      </c>
    </row>
    <row r="537" spans="1:12">
      <c r="A537" s="83">
        <v>9</v>
      </c>
      <c r="B537" s="83">
        <v>1993</v>
      </c>
      <c r="C537" s="84" t="s">
        <v>572</v>
      </c>
      <c r="D537" s="84" t="s">
        <v>578</v>
      </c>
      <c r="F537" s="1" t="s">
        <v>118</v>
      </c>
      <c r="G537" s="1">
        <v>0</v>
      </c>
      <c r="H537" s="1">
        <v>26</v>
      </c>
      <c r="I537" s="1">
        <v>44</v>
      </c>
      <c r="J537" s="1">
        <v>52</v>
      </c>
      <c r="K537" s="1">
        <v>61</v>
      </c>
      <c r="L537" s="1">
        <v>59</v>
      </c>
    </row>
    <row r="538" spans="1:12">
      <c r="A538" s="83">
        <v>9</v>
      </c>
      <c r="B538" s="83">
        <v>1993</v>
      </c>
      <c r="C538" s="84" t="s">
        <v>572</v>
      </c>
      <c r="D538" s="84" t="s">
        <v>579</v>
      </c>
      <c r="F538" s="1" t="s">
        <v>119</v>
      </c>
    </row>
    <row r="539" spans="1:12">
      <c r="A539" s="83">
        <v>9</v>
      </c>
      <c r="B539" s="83">
        <v>1993</v>
      </c>
      <c r="C539" s="84" t="s">
        <v>572</v>
      </c>
      <c r="D539" s="84" t="s">
        <v>579</v>
      </c>
      <c r="F539" s="1" t="s">
        <v>120</v>
      </c>
      <c r="G539" s="1">
        <v>0</v>
      </c>
      <c r="H539" s="1">
        <v>0</v>
      </c>
      <c r="I539" s="1">
        <v>0</v>
      </c>
      <c r="J539" s="1">
        <v>-8</v>
      </c>
      <c r="K539" s="1">
        <v>-23</v>
      </c>
      <c r="L539" s="1">
        <v>-38</v>
      </c>
    </row>
    <row r="540" spans="1:12">
      <c r="A540" s="83">
        <v>9</v>
      </c>
      <c r="B540" s="83">
        <v>1993</v>
      </c>
      <c r="C540" s="84" t="s">
        <v>572</v>
      </c>
      <c r="D540" s="84" t="s">
        <v>579</v>
      </c>
      <c r="F540" s="1" t="s">
        <v>121</v>
      </c>
    </row>
    <row r="541" spans="1:12">
      <c r="A541" s="83">
        <v>9</v>
      </c>
      <c r="B541" s="83">
        <v>1993</v>
      </c>
      <c r="C541" s="84" t="s">
        <v>572</v>
      </c>
      <c r="D541" s="84" t="s">
        <v>579</v>
      </c>
      <c r="F541" s="1" t="s">
        <v>122</v>
      </c>
      <c r="G541" s="1">
        <v>0</v>
      </c>
      <c r="H541" s="1">
        <v>-2</v>
      </c>
      <c r="I541" s="1">
        <v>-6</v>
      </c>
      <c r="J541" s="1">
        <v>-12</v>
      </c>
      <c r="K541" s="1">
        <v>-16</v>
      </c>
      <c r="L541" s="1">
        <v>-20</v>
      </c>
    </row>
    <row r="542" spans="1:12">
      <c r="A542" s="83">
        <v>9</v>
      </c>
      <c r="B542" s="83">
        <v>1993</v>
      </c>
      <c r="C542" s="84" t="s">
        <v>572</v>
      </c>
      <c r="D542" s="84" t="s">
        <v>579</v>
      </c>
      <c r="F542" s="1" t="s">
        <v>123</v>
      </c>
      <c r="G542" s="1">
        <v>0</v>
      </c>
      <c r="H542" s="1">
        <v>0</v>
      </c>
      <c r="I542" s="1">
        <v>-1</v>
      </c>
      <c r="J542" s="1">
        <v>-3</v>
      </c>
      <c r="K542" s="1">
        <v>-4</v>
      </c>
      <c r="L542" s="1">
        <v>-4</v>
      </c>
    </row>
    <row r="543" spans="1:12">
      <c r="A543" s="83">
        <v>9</v>
      </c>
      <c r="B543" s="83">
        <v>1993</v>
      </c>
      <c r="C543" s="84" t="s">
        <v>572</v>
      </c>
      <c r="D543" s="84" t="s">
        <v>579</v>
      </c>
      <c r="F543" s="1" t="s">
        <v>124</v>
      </c>
      <c r="G543" s="1">
        <v>0</v>
      </c>
      <c r="H543" s="1">
        <v>-2</v>
      </c>
      <c r="I543" s="1">
        <v>-2</v>
      </c>
      <c r="J543" s="1">
        <v>-2</v>
      </c>
      <c r="K543" s="1">
        <v>-1</v>
      </c>
      <c r="L543" s="1">
        <v>-1</v>
      </c>
    </row>
    <row r="544" spans="1:12">
      <c r="A544" s="83">
        <v>9</v>
      </c>
      <c r="B544" s="83">
        <v>1993</v>
      </c>
      <c r="C544" s="84" t="s">
        <v>572</v>
      </c>
      <c r="D544" s="84" t="s">
        <v>579</v>
      </c>
      <c r="F544" s="1" t="s">
        <v>125</v>
      </c>
      <c r="G544" s="1">
        <v>0</v>
      </c>
      <c r="H544" s="1">
        <v>0</v>
      </c>
      <c r="I544" s="1">
        <v>-1</v>
      </c>
      <c r="J544" s="1">
        <v>-1</v>
      </c>
      <c r="K544" s="1">
        <v>-2</v>
      </c>
      <c r="L544" s="1">
        <v>-3</v>
      </c>
    </row>
    <row r="545" spans="1:12">
      <c r="A545" s="83">
        <v>9</v>
      </c>
      <c r="B545" s="83">
        <v>1993</v>
      </c>
      <c r="C545" s="84" t="s">
        <v>572</v>
      </c>
      <c r="D545" s="84" t="s">
        <v>579</v>
      </c>
      <c r="F545" s="1" t="s">
        <v>126</v>
      </c>
      <c r="G545" s="1">
        <v>0</v>
      </c>
      <c r="H545" s="1">
        <v>0</v>
      </c>
      <c r="I545" s="1">
        <v>2</v>
      </c>
      <c r="J545" s="1">
        <v>4</v>
      </c>
      <c r="K545" s="1">
        <v>6</v>
      </c>
      <c r="L545" s="1">
        <v>6</v>
      </c>
    </row>
    <row r="546" spans="1:12">
      <c r="A546" s="83">
        <v>9</v>
      </c>
      <c r="B546" s="83">
        <v>1993</v>
      </c>
      <c r="C546" s="84" t="s">
        <v>572</v>
      </c>
      <c r="D546" s="84" t="s">
        <v>579</v>
      </c>
      <c r="F546" s="1" t="s">
        <v>127</v>
      </c>
      <c r="G546" s="1">
        <v>0</v>
      </c>
      <c r="H546" s="1">
        <v>-1</v>
      </c>
      <c r="I546" s="1">
        <v>-1</v>
      </c>
      <c r="J546" s="1">
        <v>-3</v>
      </c>
      <c r="K546" s="1">
        <v>-4</v>
      </c>
      <c r="L546" s="1">
        <v>-4</v>
      </c>
    </row>
    <row r="547" spans="1:12">
      <c r="A547" s="83">
        <v>9</v>
      </c>
      <c r="B547" s="83">
        <v>1993</v>
      </c>
      <c r="C547" s="84" t="s">
        <v>572</v>
      </c>
      <c r="D547" s="84" t="s">
        <v>580</v>
      </c>
      <c r="F547" s="1" t="s">
        <v>26</v>
      </c>
      <c r="G547" s="1">
        <v>0</v>
      </c>
      <c r="H547" s="1">
        <v>-1</v>
      </c>
      <c r="I547" s="1">
        <v>-3</v>
      </c>
      <c r="J547" s="1">
        <v>-8</v>
      </c>
      <c r="K547" s="1">
        <v>-14</v>
      </c>
      <c r="L547" s="1">
        <v>-21</v>
      </c>
    </row>
    <row r="548" spans="1:12">
      <c r="A548" s="83">
        <v>9</v>
      </c>
      <c r="B548" s="83">
        <v>1993</v>
      </c>
      <c r="C548" s="84" t="s">
        <v>572</v>
      </c>
      <c r="D548" s="84" t="s">
        <v>579</v>
      </c>
      <c r="F548" s="1" t="s">
        <v>30</v>
      </c>
      <c r="G548" s="1">
        <v>4</v>
      </c>
      <c r="H548" s="1">
        <v>6</v>
      </c>
      <c r="I548" s="1">
        <v>2</v>
      </c>
      <c r="J548" s="1">
        <v>1</v>
      </c>
      <c r="K548" s="1">
        <v>1</v>
      </c>
      <c r="L548" s="1">
        <v>1</v>
      </c>
    </row>
    <row r="549" spans="1:12">
      <c r="A549" s="83">
        <v>9</v>
      </c>
      <c r="B549" s="83">
        <v>1993</v>
      </c>
    </row>
    <row r="550" spans="1:12">
      <c r="A550" s="83">
        <v>9</v>
      </c>
      <c r="B550" s="83">
        <v>1993</v>
      </c>
      <c r="C550" s="84" t="s">
        <v>575</v>
      </c>
      <c r="D550" s="84" t="s">
        <v>586</v>
      </c>
      <c r="F550" s="1" t="s">
        <v>128</v>
      </c>
      <c r="G550" s="1">
        <f t="shared" ref="G550:L550" si="31">G517-G520+G522+G523-G525+SUM(G527:G534)-G537+SUM(G539:G548)</f>
        <v>266</v>
      </c>
      <c r="H550" s="1">
        <f t="shared" si="31"/>
        <v>253</v>
      </c>
      <c r="I550" s="1">
        <f t="shared" si="31"/>
        <v>196</v>
      </c>
      <c r="J550" s="1">
        <f t="shared" si="31"/>
        <v>190</v>
      </c>
      <c r="K550" s="1">
        <f t="shared" si="31"/>
        <v>198</v>
      </c>
      <c r="L550" s="1">
        <f t="shared" si="31"/>
        <v>200</v>
      </c>
    </row>
    <row r="552" spans="1:12">
      <c r="G552" s="1" t="s">
        <v>129</v>
      </c>
    </row>
    <row r="553" spans="1:12">
      <c r="A553" s="83">
        <v>1</v>
      </c>
      <c r="B553" s="83">
        <v>1994</v>
      </c>
      <c r="C553" s="84" t="s">
        <v>570</v>
      </c>
      <c r="F553" s="1" t="s">
        <v>17</v>
      </c>
      <c r="G553" s="1">
        <f>-G554+SUM(G556:G557)</f>
        <v>-8</v>
      </c>
      <c r="H553" s="1">
        <f>-H554+SUM(H556:H557)</f>
        <v>-12</v>
      </c>
      <c r="I553" s="1">
        <f>-I554+SUM(I556:I557)</f>
        <v>-13</v>
      </c>
      <c r="J553" s="1">
        <f>-J554+SUM(J556:J557)</f>
        <v>-13</v>
      </c>
      <c r="K553" s="1">
        <f>-K554+SUM(K556:K557)</f>
        <v>-13</v>
      </c>
    </row>
    <row r="554" spans="1:12">
      <c r="A554" s="83">
        <v>1</v>
      </c>
      <c r="B554" s="83">
        <v>1994</v>
      </c>
      <c r="C554" s="84" t="s">
        <v>570</v>
      </c>
      <c r="D554" s="84" t="s">
        <v>578</v>
      </c>
      <c r="F554" s="1" t="s">
        <v>18</v>
      </c>
      <c r="G554" s="1">
        <v>4</v>
      </c>
      <c r="H554" s="1">
        <v>6</v>
      </c>
      <c r="I554" s="1">
        <v>8</v>
      </c>
      <c r="J554" s="1">
        <v>8</v>
      </c>
      <c r="K554" s="1">
        <v>10</v>
      </c>
    </row>
    <row r="555" spans="1:12">
      <c r="A555" s="83">
        <v>1</v>
      </c>
      <c r="B555" s="83">
        <v>1994</v>
      </c>
      <c r="C555" s="84" t="s">
        <v>570</v>
      </c>
      <c r="D555" s="84" t="s">
        <v>579</v>
      </c>
      <c r="F555" s="1" t="s">
        <v>19</v>
      </c>
    </row>
    <row r="556" spans="1:12">
      <c r="A556" s="83">
        <v>1</v>
      </c>
      <c r="B556" s="83">
        <v>1994</v>
      </c>
      <c r="C556" s="84" t="s">
        <v>570</v>
      </c>
      <c r="D556" s="84" t="s">
        <v>579</v>
      </c>
      <c r="F556" s="1" t="s">
        <v>32</v>
      </c>
      <c r="G556" s="1">
        <v>-2</v>
      </c>
      <c r="H556" s="1">
        <v>-4</v>
      </c>
      <c r="I556" s="1">
        <v>-3</v>
      </c>
      <c r="J556" s="1">
        <v>-2</v>
      </c>
      <c r="K556" s="1">
        <v>0</v>
      </c>
    </row>
    <row r="557" spans="1:12">
      <c r="A557" s="83">
        <v>1</v>
      </c>
      <c r="B557" s="83">
        <v>1994</v>
      </c>
      <c r="C557" s="84" t="s">
        <v>570</v>
      </c>
      <c r="D557" s="84" t="s">
        <v>580</v>
      </c>
      <c r="F557" s="1" t="s">
        <v>26</v>
      </c>
      <c r="G557" s="1">
        <v>-2</v>
      </c>
      <c r="H557" s="1">
        <v>-2</v>
      </c>
      <c r="I557" s="1">
        <v>-2</v>
      </c>
      <c r="J557" s="1">
        <v>-3</v>
      </c>
      <c r="K557" s="1">
        <v>-3</v>
      </c>
    </row>
    <row r="558" spans="1:12">
      <c r="A558" s="83">
        <v>1</v>
      </c>
      <c r="B558" s="83">
        <v>1994</v>
      </c>
      <c r="C558" s="84" t="s">
        <v>571</v>
      </c>
      <c r="F558" s="1" t="s">
        <v>20</v>
      </c>
    </row>
    <row r="559" spans="1:12">
      <c r="A559" s="83">
        <v>1</v>
      </c>
      <c r="B559" s="83">
        <v>1994</v>
      </c>
      <c r="C559" s="84" t="s">
        <v>571</v>
      </c>
      <c r="D559" s="84" t="s">
        <v>578</v>
      </c>
      <c r="F559" s="1" t="s">
        <v>18</v>
      </c>
      <c r="G559" s="1">
        <v>3</v>
      </c>
      <c r="H559" s="1">
        <v>0</v>
      </c>
      <c r="I559" s="1">
        <v>0</v>
      </c>
      <c r="J559" s="1">
        <v>0</v>
      </c>
      <c r="K559" s="1">
        <v>-2</v>
      </c>
    </row>
    <row r="560" spans="1:12">
      <c r="A560" s="83">
        <v>1</v>
      </c>
      <c r="B560" s="83">
        <v>1994</v>
      </c>
      <c r="C560" s="84" t="s">
        <v>571</v>
      </c>
      <c r="D560" s="84" t="s">
        <v>579</v>
      </c>
      <c r="F560" s="1" t="s">
        <v>19</v>
      </c>
    </row>
    <row r="561" spans="1:12">
      <c r="A561" s="83">
        <v>1</v>
      </c>
      <c r="B561" s="83">
        <v>1994</v>
      </c>
      <c r="C561" s="84" t="s">
        <v>571</v>
      </c>
      <c r="D561" s="84" t="s">
        <v>579</v>
      </c>
      <c r="F561" s="1" t="s">
        <v>113</v>
      </c>
      <c r="G561" s="1">
        <v>-2</v>
      </c>
      <c r="H561" s="1">
        <v>-2</v>
      </c>
      <c r="I561" s="1">
        <v>-1</v>
      </c>
      <c r="J561" s="1">
        <v>3</v>
      </c>
      <c r="K561" s="1">
        <v>-1</v>
      </c>
    </row>
    <row r="562" spans="1:12">
      <c r="A562" s="83">
        <v>1</v>
      </c>
      <c r="B562" s="83">
        <v>1994</v>
      </c>
      <c r="C562" s="84" t="s">
        <v>571</v>
      </c>
      <c r="D562" s="84" t="s">
        <v>579</v>
      </c>
      <c r="F562" s="1" t="s">
        <v>114</v>
      </c>
      <c r="G562" s="1">
        <v>-16</v>
      </c>
      <c r="H562" s="1">
        <v>0</v>
      </c>
      <c r="I562" s="1">
        <v>-3</v>
      </c>
      <c r="J562" s="1">
        <v>-2</v>
      </c>
      <c r="K562" s="1">
        <v>1</v>
      </c>
    </row>
    <row r="563" spans="1:12">
      <c r="A563" s="83">
        <v>1</v>
      </c>
      <c r="B563" s="83">
        <v>1994</v>
      </c>
      <c r="C563" s="84" t="s">
        <v>571</v>
      </c>
      <c r="D563" s="84" t="s">
        <v>579</v>
      </c>
      <c r="F563" s="1" t="s">
        <v>130</v>
      </c>
      <c r="G563" s="1">
        <v>-2</v>
      </c>
      <c r="H563" s="1">
        <v>-5</v>
      </c>
      <c r="I563" s="1">
        <v>-5</v>
      </c>
      <c r="J563" s="1">
        <v>-6</v>
      </c>
      <c r="K563" s="1">
        <v>-8</v>
      </c>
    </row>
    <row r="564" spans="1:12">
      <c r="A564" s="83">
        <v>1</v>
      </c>
      <c r="B564" s="83">
        <v>1994</v>
      </c>
      <c r="C564" s="84" t="s">
        <v>571</v>
      </c>
      <c r="D564" s="84" t="s">
        <v>579</v>
      </c>
      <c r="F564" s="1" t="s">
        <v>131</v>
      </c>
      <c r="G564" s="1">
        <v>-3</v>
      </c>
      <c r="H564" s="1">
        <v>-2</v>
      </c>
      <c r="I564" s="1">
        <v>-1</v>
      </c>
      <c r="J564" s="1">
        <v>0</v>
      </c>
      <c r="K564" s="1">
        <v>0</v>
      </c>
    </row>
    <row r="565" spans="1:12">
      <c r="A565" s="83">
        <v>1</v>
      </c>
      <c r="B565" s="83">
        <v>1994</v>
      </c>
      <c r="C565" s="84" t="s">
        <v>571</v>
      </c>
      <c r="D565" s="84" t="s">
        <v>579</v>
      </c>
      <c r="F565" s="1" t="s">
        <v>132</v>
      </c>
      <c r="G565" s="1">
        <v>1</v>
      </c>
      <c r="H565" s="1">
        <v>-3</v>
      </c>
      <c r="I565" s="1">
        <v>1</v>
      </c>
      <c r="J565" s="1">
        <v>1</v>
      </c>
      <c r="K565" s="1">
        <v>1</v>
      </c>
    </row>
    <row r="566" spans="1:12">
      <c r="A566" s="83">
        <v>1</v>
      </c>
      <c r="B566" s="83">
        <v>1994</v>
      </c>
      <c r="C566" s="84" t="s">
        <v>571</v>
      </c>
      <c r="D566" s="84" t="s">
        <v>579</v>
      </c>
      <c r="F566" s="1" t="s">
        <v>32</v>
      </c>
      <c r="G566" s="1">
        <v>1</v>
      </c>
      <c r="H566" s="1">
        <v>0</v>
      </c>
      <c r="I566" s="1">
        <v>-1</v>
      </c>
      <c r="J566" s="1">
        <v>2</v>
      </c>
      <c r="K566" s="1">
        <v>0</v>
      </c>
    </row>
    <row r="567" spans="1:12">
      <c r="A567" s="83">
        <v>1</v>
      </c>
      <c r="B567" s="83">
        <v>1994</v>
      </c>
      <c r="C567" s="84" t="s">
        <v>571</v>
      </c>
      <c r="D567" s="84" t="s">
        <v>580</v>
      </c>
      <c r="F567" s="1" t="s">
        <v>26</v>
      </c>
      <c r="G567" s="1">
        <v>0</v>
      </c>
      <c r="H567" s="1">
        <v>-2</v>
      </c>
      <c r="I567" s="1">
        <v>-1</v>
      </c>
      <c r="J567" s="1">
        <v>-1</v>
      </c>
      <c r="K567" s="1">
        <v>-1</v>
      </c>
    </row>
    <row r="568" spans="1:12">
      <c r="A568" s="83">
        <v>1</v>
      </c>
      <c r="B568" s="83">
        <v>1994</v>
      </c>
      <c r="C568" s="84" t="s">
        <v>572</v>
      </c>
      <c r="F568" s="1" t="s">
        <v>21</v>
      </c>
    </row>
    <row r="569" spans="1:12">
      <c r="A569" s="83">
        <v>1</v>
      </c>
      <c r="B569" s="83">
        <v>1994</v>
      </c>
      <c r="C569" s="84" t="s">
        <v>572</v>
      </c>
      <c r="D569" s="84" t="s">
        <v>578</v>
      </c>
      <c r="F569" s="1" t="s">
        <v>18</v>
      </c>
      <c r="G569" s="1">
        <v>0</v>
      </c>
      <c r="H569" s="1">
        <v>0</v>
      </c>
      <c r="I569" s="1">
        <v>0</v>
      </c>
      <c r="J569" s="1">
        <v>0</v>
      </c>
      <c r="K569" s="1">
        <v>1</v>
      </c>
    </row>
    <row r="570" spans="1:12">
      <c r="A570" s="83">
        <v>1</v>
      </c>
      <c r="B570" s="83">
        <v>1994</v>
      </c>
      <c r="C570" s="84" t="s">
        <v>572</v>
      </c>
      <c r="D570" s="84" t="s">
        <v>579</v>
      </c>
      <c r="F570" s="1" t="s">
        <v>19</v>
      </c>
    </row>
    <row r="571" spans="1:12">
      <c r="A571" s="83">
        <v>1</v>
      </c>
      <c r="B571" s="83">
        <v>1994</v>
      </c>
      <c r="C571" s="84" t="s">
        <v>572</v>
      </c>
      <c r="D571" s="84" t="s">
        <v>579</v>
      </c>
      <c r="F571" s="1" t="s">
        <v>32</v>
      </c>
      <c r="G571" s="1">
        <v>2</v>
      </c>
      <c r="H571" s="1">
        <v>1</v>
      </c>
      <c r="I571" s="1">
        <v>0</v>
      </c>
      <c r="J571" s="1">
        <v>0</v>
      </c>
      <c r="K571" s="1">
        <v>0</v>
      </c>
    </row>
    <row r="572" spans="1:12">
      <c r="A572" s="83">
        <v>1</v>
      </c>
      <c r="B572" s="83">
        <v>1994</v>
      </c>
      <c r="C572" s="84" t="s">
        <v>572</v>
      </c>
      <c r="D572" s="84" t="s">
        <v>580</v>
      </c>
      <c r="F572" s="1" t="s">
        <v>26</v>
      </c>
      <c r="G572" s="1">
        <v>0</v>
      </c>
      <c r="H572" s="1">
        <v>0</v>
      </c>
      <c r="I572" s="1">
        <v>0</v>
      </c>
      <c r="J572" s="1">
        <v>0</v>
      </c>
      <c r="K572" s="1">
        <v>0</v>
      </c>
    </row>
    <row r="574" spans="1:12">
      <c r="A574" s="83">
        <v>1</v>
      </c>
      <c r="B574" s="83">
        <v>1994</v>
      </c>
      <c r="C574" s="84" t="s">
        <v>575</v>
      </c>
      <c r="D574" s="84" t="s">
        <v>586</v>
      </c>
      <c r="F574" s="1" t="s">
        <v>133</v>
      </c>
      <c r="G574" s="1">
        <f>H550-G554+G556+G557-G559+SUM(G561:G567)-G569+G571+G572</f>
        <v>223</v>
      </c>
      <c r="H574" s="1">
        <f>I550-H554+H556+H557-H559+SUM(H561:H567)-H569+H571+H572</f>
        <v>171</v>
      </c>
      <c r="I574" s="1">
        <f>J550-I554+I556+I557-I559+SUM(I561:I567)-I569+I571+I572</f>
        <v>166</v>
      </c>
      <c r="J574" s="1">
        <f>K550-J554+J556+J557-J559+SUM(J561:J567)-J569+J571+J572</f>
        <v>182</v>
      </c>
      <c r="K574" s="1">
        <f>L550-K554+K556+K557-K559+SUM(K561:K567)-K569+K571+K572</f>
        <v>180</v>
      </c>
      <c r="L574" s="1">
        <v>204</v>
      </c>
    </row>
    <row r="576" spans="1:12">
      <c r="A576" s="83">
        <v>3</v>
      </c>
      <c r="B576" s="83">
        <v>1994</v>
      </c>
      <c r="C576" s="84" t="s">
        <v>571</v>
      </c>
      <c r="F576" s="1" t="s">
        <v>20</v>
      </c>
    </row>
    <row r="577" spans="1:12">
      <c r="A577" s="83">
        <v>3</v>
      </c>
      <c r="B577" s="83">
        <v>1994</v>
      </c>
      <c r="C577" s="84" t="s">
        <v>571</v>
      </c>
      <c r="D577" s="84" t="s">
        <v>579</v>
      </c>
      <c r="F577" s="1" t="s">
        <v>19</v>
      </c>
    </row>
    <row r="578" spans="1:12">
      <c r="A578" s="83">
        <v>3</v>
      </c>
      <c r="B578" s="83">
        <v>1994</v>
      </c>
      <c r="C578" s="84" t="s">
        <v>571</v>
      </c>
      <c r="D578" s="84" t="s">
        <v>579</v>
      </c>
      <c r="F578" s="1" t="s">
        <v>134</v>
      </c>
      <c r="G578" s="1">
        <v>-3</v>
      </c>
      <c r="H578" s="1">
        <v>0</v>
      </c>
      <c r="I578" s="1">
        <v>3</v>
      </c>
      <c r="J578" s="1">
        <v>0</v>
      </c>
      <c r="K578" s="1">
        <v>0</v>
      </c>
      <c r="L578" s="1">
        <v>0</v>
      </c>
    </row>
    <row r="579" spans="1:12">
      <c r="A579" s="83">
        <v>3</v>
      </c>
      <c r="B579" s="83">
        <v>1994</v>
      </c>
      <c r="C579" s="84" t="s">
        <v>571</v>
      </c>
      <c r="D579" s="84" t="s">
        <v>579</v>
      </c>
      <c r="F579" s="1" t="s">
        <v>92</v>
      </c>
      <c r="G579" s="1">
        <v>1</v>
      </c>
      <c r="H579" s="1">
        <v>-2</v>
      </c>
      <c r="I579" s="1">
        <v>0</v>
      </c>
      <c r="J579" s="1">
        <v>0</v>
      </c>
      <c r="K579" s="1">
        <v>-1</v>
      </c>
      <c r="L579" s="1">
        <v>0</v>
      </c>
    </row>
    <row r="580" spans="1:12">
      <c r="A580" s="83">
        <v>3</v>
      </c>
      <c r="B580" s="83">
        <v>1994</v>
      </c>
      <c r="C580" s="84" t="s">
        <v>571</v>
      </c>
      <c r="D580" s="84" t="s">
        <v>579</v>
      </c>
      <c r="F580" s="1" t="s">
        <v>135</v>
      </c>
      <c r="G580" s="1">
        <v>0</v>
      </c>
      <c r="H580" s="1">
        <v>1</v>
      </c>
      <c r="I580" s="1">
        <v>1</v>
      </c>
      <c r="J580" s="1">
        <v>1</v>
      </c>
      <c r="K580" s="1">
        <v>0</v>
      </c>
      <c r="L580" s="1">
        <v>0</v>
      </c>
    </row>
    <row r="581" spans="1:12">
      <c r="A581" s="83">
        <v>3</v>
      </c>
      <c r="B581" s="83">
        <v>1994</v>
      </c>
      <c r="C581" s="84" t="s">
        <v>571</v>
      </c>
      <c r="D581" s="84" t="s">
        <v>579</v>
      </c>
      <c r="F581" s="1" t="s">
        <v>136</v>
      </c>
      <c r="G581" s="1">
        <v>0</v>
      </c>
      <c r="H581" s="1">
        <v>0</v>
      </c>
      <c r="I581" s="1">
        <v>1</v>
      </c>
      <c r="J581" s="1">
        <v>1</v>
      </c>
      <c r="K581" s="1">
        <v>1</v>
      </c>
      <c r="L581" s="1">
        <v>1</v>
      </c>
    </row>
    <row r="582" spans="1:12">
      <c r="A582" s="83">
        <v>3</v>
      </c>
      <c r="B582" s="83">
        <v>1994</v>
      </c>
      <c r="C582" s="84" t="s">
        <v>571</v>
      </c>
      <c r="D582" s="84" t="s">
        <v>579</v>
      </c>
      <c r="F582" s="1" t="s">
        <v>137</v>
      </c>
      <c r="G582" s="1">
        <v>0</v>
      </c>
      <c r="H582" s="1">
        <v>0</v>
      </c>
      <c r="I582" s="1">
        <v>1</v>
      </c>
      <c r="J582" s="1">
        <v>1</v>
      </c>
      <c r="K582" s="1">
        <v>1</v>
      </c>
      <c r="L582" s="1">
        <v>1</v>
      </c>
    </row>
    <row r="583" spans="1:12">
      <c r="A583" s="83">
        <v>3</v>
      </c>
      <c r="B583" s="83">
        <v>1994</v>
      </c>
      <c r="C583" s="84" t="s">
        <v>571</v>
      </c>
      <c r="D583" s="84" t="s">
        <v>579</v>
      </c>
      <c r="F583" s="1" t="s">
        <v>138</v>
      </c>
      <c r="G583" s="1">
        <v>3</v>
      </c>
      <c r="H583" s="1">
        <v>4</v>
      </c>
      <c r="I583" s="1">
        <v>2</v>
      </c>
      <c r="J583" s="1">
        <v>2</v>
      </c>
      <c r="K583" s="1">
        <v>1</v>
      </c>
      <c r="L583" s="1">
        <v>2</v>
      </c>
    </row>
    <row r="584" spans="1:12">
      <c r="A584" s="83">
        <v>3</v>
      </c>
      <c r="B584" s="83">
        <v>1994</v>
      </c>
      <c r="C584" s="84" t="s">
        <v>571</v>
      </c>
      <c r="D584" s="84" t="s">
        <v>579</v>
      </c>
      <c r="F584" s="1" t="s">
        <v>139</v>
      </c>
      <c r="G584" s="1">
        <v>1</v>
      </c>
      <c r="H584" s="1">
        <v>0</v>
      </c>
      <c r="I584" s="1">
        <v>2</v>
      </c>
      <c r="J584" s="1">
        <v>2</v>
      </c>
      <c r="K584" s="1">
        <v>2</v>
      </c>
      <c r="L584" s="1">
        <v>2</v>
      </c>
    </row>
    <row r="585" spans="1:12">
      <c r="A585" s="83">
        <v>3</v>
      </c>
      <c r="B585" s="83">
        <v>1994</v>
      </c>
      <c r="C585" s="84" t="s">
        <v>571</v>
      </c>
      <c r="D585" s="84" t="s">
        <v>580</v>
      </c>
      <c r="F585" s="1" t="s">
        <v>26</v>
      </c>
      <c r="G585" s="1">
        <v>0</v>
      </c>
      <c r="H585" s="1">
        <v>1</v>
      </c>
      <c r="I585" s="1">
        <v>2</v>
      </c>
      <c r="J585" s="1">
        <v>3</v>
      </c>
      <c r="K585" s="1">
        <v>3</v>
      </c>
      <c r="L585" s="1">
        <v>3</v>
      </c>
    </row>
    <row r="586" spans="1:12">
      <c r="A586" s="83">
        <v>3</v>
      </c>
      <c r="B586" s="83">
        <v>1994</v>
      </c>
      <c r="C586" s="84" t="s">
        <v>572</v>
      </c>
      <c r="D586" s="84" t="s">
        <v>579</v>
      </c>
      <c r="F586" s="1" t="s">
        <v>140</v>
      </c>
      <c r="G586" s="1">
        <v>3</v>
      </c>
      <c r="H586" s="1">
        <v>5</v>
      </c>
      <c r="I586" s="1">
        <v>2</v>
      </c>
      <c r="J586" s="1">
        <v>0</v>
      </c>
      <c r="K586" s="1">
        <v>0</v>
      </c>
      <c r="L586" s="1">
        <v>0</v>
      </c>
    </row>
    <row r="588" spans="1:12">
      <c r="A588" s="83">
        <v>3</v>
      </c>
      <c r="B588" s="83">
        <v>1994</v>
      </c>
      <c r="C588" s="84" t="s">
        <v>575</v>
      </c>
      <c r="D588" s="84" t="s">
        <v>586</v>
      </c>
      <c r="F588" s="1" t="s">
        <v>141</v>
      </c>
      <c r="G588" s="1">
        <f t="shared" ref="G588:L588" si="32">G574+SUM(G578:G586)</f>
        <v>228</v>
      </c>
      <c r="H588" s="1">
        <f t="shared" si="32"/>
        <v>180</v>
      </c>
      <c r="I588" s="1">
        <f t="shared" si="32"/>
        <v>180</v>
      </c>
      <c r="J588" s="1">
        <f t="shared" si="32"/>
        <v>192</v>
      </c>
      <c r="K588" s="1">
        <f t="shared" si="32"/>
        <v>187</v>
      </c>
      <c r="L588" s="1">
        <f t="shared" si="32"/>
        <v>213</v>
      </c>
    </row>
    <row r="590" spans="1:12">
      <c r="A590" s="83">
        <v>8</v>
      </c>
      <c r="B590" s="83">
        <v>1994</v>
      </c>
      <c r="C590" s="84" t="s">
        <v>570</v>
      </c>
      <c r="F590" s="1" t="s">
        <v>17</v>
      </c>
      <c r="G590" s="1">
        <f t="shared" ref="G590:L590" si="33">-G591+SUM(G593:G594)</f>
        <v>-8</v>
      </c>
      <c r="H590" s="1">
        <f t="shared" si="33"/>
        <v>-8</v>
      </c>
      <c r="I590" s="1">
        <f t="shared" si="33"/>
        <v>-5</v>
      </c>
      <c r="J590" s="1">
        <f t="shared" si="33"/>
        <v>-2</v>
      </c>
      <c r="K590" s="1">
        <f t="shared" si="33"/>
        <v>6</v>
      </c>
      <c r="L590" s="1">
        <f t="shared" si="33"/>
        <v>12</v>
      </c>
    </row>
    <row r="591" spans="1:12">
      <c r="A591" s="83">
        <v>8</v>
      </c>
      <c r="B591" s="83">
        <v>1994</v>
      </c>
      <c r="C591" s="84" t="s">
        <v>570</v>
      </c>
      <c r="D591" s="84" t="s">
        <v>578</v>
      </c>
      <c r="F591" s="1" t="s">
        <v>18</v>
      </c>
      <c r="G591" s="1">
        <v>9</v>
      </c>
      <c r="H591" s="1">
        <v>20</v>
      </c>
      <c r="I591" s="1">
        <v>20</v>
      </c>
      <c r="J591" s="1">
        <v>12</v>
      </c>
      <c r="K591" s="1">
        <v>6</v>
      </c>
      <c r="L591" s="1">
        <v>5</v>
      </c>
    </row>
    <row r="592" spans="1:12">
      <c r="A592" s="83">
        <v>8</v>
      </c>
      <c r="B592" s="83">
        <v>1994</v>
      </c>
      <c r="C592" s="84" t="s">
        <v>570</v>
      </c>
      <c r="D592" s="84" t="s">
        <v>579</v>
      </c>
      <c r="F592" s="1" t="s">
        <v>19</v>
      </c>
    </row>
    <row r="593" spans="1:12">
      <c r="A593" s="83">
        <v>8</v>
      </c>
      <c r="B593" s="83">
        <v>1994</v>
      </c>
      <c r="C593" s="84" t="s">
        <v>570</v>
      </c>
      <c r="D593" s="84" t="s">
        <v>579</v>
      </c>
      <c r="F593" s="1" t="s">
        <v>32</v>
      </c>
      <c r="G593" s="1">
        <v>-2</v>
      </c>
      <c r="H593" s="1">
        <v>-3</v>
      </c>
      <c r="I593" s="1">
        <v>-2</v>
      </c>
      <c r="J593" s="1">
        <v>-3</v>
      </c>
      <c r="K593" s="1">
        <v>-1</v>
      </c>
      <c r="L593" s="1">
        <v>3</v>
      </c>
    </row>
    <row r="594" spans="1:12">
      <c r="A594" s="83">
        <v>8</v>
      </c>
      <c r="B594" s="83">
        <v>1994</v>
      </c>
      <c r="C594" s="84" t="s">
        <v>570</v>
      </c>
      <c r="D594" s="84" t="s">
        <v>580</v>
      </c>
      <c r="F594" s="1" t="s">
        <v>26</v>
      </c>
      <c r="G594" s="1">
        <v>3</v>
      </c>
      <c r="H594" s="1">
        <v>15</v>
      </c>
      <c r="I594" s="1">
        <v>17</v>
      </c>
      <c r="J594" s="1">
        <v>13</v>
      </c>
      <c r="K594" s="1">
        <v>13</v>
      </c>
      <c r="L594" s="1">
        <v>14</v>
      </c>
    </row>
    <row r="595" spans="1:12">
      <c r="A595" s="83">
        <v>8</v>
      </c>
      <c r="B595" s="83">
        <v>1994</v>
      </c>
      <c r="C595" s="84" t="s">
        <v>571</v>
      </c>
      <c r="F595" s="1" t="s">
        <v>20</v>
      </c>
    </row>
    <row r="596" spans="1:12">
      <c r="A596" s="83">
        <v>8</v>
      </c>
      <c r="B596" s="83">
        <v>1994</v>
      </c>
      <c r="C596" s="84" t="s">
        <v>571</v>
      </c>
      <c r="D596" s="84" t="s">
        <v>578</v>
      </c>
      <c r="F596" s="1" t="s">
        <v>18</v>
      </c>
      <c r="G596" s="1">
        <v>6</v>
      </c>
      <c r="H596" s="1">
        <v>4</v>
      </c>
      <c r="I596" s="1">
        <v>2</v>
      </c>
      <c r="J596" s="1">
        <v>1</v>
      </c>
      <c r="K596" s="1">
        <v>-1</v>
      </c>
      <c r="L596" s="1">
        <v>-3</v>
      </c>
    </row>
    <row r="597" spans="1:12">
      <c r="A597" s="83">
        <v>8</v>
      </c>
      <c r="B597" s="83">
        <v>1994</v>
      </c>
      <c r="C597" s="84" t="s">
        <v>571</v>
      </c>
      <c r="D597" s="84" t="s">
        <v>579</v>
      </c>
      <c r="F597" s="1" t="s">
        <v>19</v>
      </c>
    </row>
    <row r="598" spans="1:12">
      <c r="A598" s="83">
        <v>8</v>
      </c>
      <c r="B598" s="83">
        <v>1994</v>
      </c>
      <c r="C598" s="84" t="s">
        <v>571</v>
      </c>
      <c r="D598" s="84" t="s">
        <v>579</v>
      </c>
      <c r="F598" s="1" t="s">
        <v>70</v>
      </c>
      <c r="G598" s="1">
        <v>-1</v>
      </c>
      <c r="H598" s="1">
        <v>-5</v>
      </c>
      <c r="I598" s="1">
        <v>2</v>
      </c>
      <c r="J598" s="1">
        <v>1</v>
      </c>
      <c r="K598" s="1">
        <v>0</v>
      </c>
      <c r="L598" s="1">
        <v>0</v>
      </c>
    </row>
    <row r="599" spans="1:12">
      <c r="A599" s="83">
        <v>8</v>
      </c>
      <c r="B599" s="83">
        <v>1994</v>
      </c>
      <c r="C599" s="84" t="s">
        <v>571</v>
      </c>
      <c r="D599" s="84" t="s">
        <v>579</v>
      </c>
      <c r="F599" s="1" t="s">
        <v>142</v>
      </c>
      <c r="G599" s="1">
        <v>-2</v>
      </c>
      <c r="H599" s="1">
        <v>0</v>
      </c>
      <c r="I599" s="1">
        <v>1</v>
      </c>
      <c r="J599" s="1">
        <v>0</v>
      </c>
      <c r="K599" s="1">
        <v>0</v>
      </c>
      <c r="L599" s="1">
        <v>0</v>
      </c>
    </row>
    <row r="600" spans="1:12">
      <c r="A600" s="83">
        <v>8</v>
      </c>
      <c r="B600" s="83">
        <v>1994</v>
      </c>
      <c r="C600" s="84" t="s">
        <v>571</v>
      </c>
      <c r="D600" s="84" t="s">
        <v>579</v>
      </c>
      <c r="F600" s="1" t="s">
        <v>143</v>
      </c>
      <c r="G600" s="1">
        <v>1</v>
      </c>
      <c r="H600" s="1">
        <v>2</v>
      </c>
      <c r="I600" s="1">
        <v>2</v>
      </c>
      <c r="J600" s="1">
        <v>2</v>
      </c>
      <c r="K600" s="1">
        <v>2</v>
      </c>
      <c r="L600" s="1">
        <v>2</v>
      </c>
    </row>
    <row r="601" spans="1:12">
      <c r="A601" s="83">
        <v>8</v>
      </c>
      <c r="B601" s="83">
        <v>1994</v>
      </c>
      <c r="C601" s="84" t="s">
        <v>571</v>
      </c>
      <c r="D601" s="84" t="s">
        <v>579</v>
      </c>
      <c r="F601" s="1" t="s">
        <v>144</v>
      </c>
      <c r="G601" s="1">
        <v>-4</v>
      </c>
      <c r="H601" s="1">
        <v>0</v>
      </c>
      <c r="I601" s="1">
        <v>0</v>
      </c>
      <c r="J601" s="1">
        <v>0</v>
      </c>
      <c r="K601" s="1">
        <v>0</v>
      </c>
      <c r="L601" s="1">
        <v>0</v>
      </c>
    </row>
    <row r="602" spans="1:12">
      <c r="A602" s="83">
        <v>8</v>
      </c>
      <c r="B602" s="83">
        <v>1994</v>
      </c>
      <c r="C602" s="84" t="s">
        <v>571</v>
      </c>
      <c r="D602" s="84" t="s">
        <v>579</v>
      </c>
      <c r="F602" s="1" t="s">
        <v>145</v>
      </c>
      <c r="G602" s="1">
        <v>0</v>
      </c>
      <c r="H602" s="1">
        <v>1</v>
      </c>
      <c r="I602" s="1">
        <v>1</v>
      </c>
      <c r="J602" s="1">
        <v>1</v>
      </c>
      <c r="K602" s="1">
        <v>2</v>
      </c>
      <c r="L602" s="1">
        <v>2</v>
      </c>
    </row>
    <row r="603" spans="1:12">
      <c r="A603" s="83">
        <v>8</v>
      </c>
      <c r="B603" s="83">
        <v>1994</v>
      </c>
      <c r="C603" s="84" t="s">
        <v>571</v>
      </c>
      <c r="D603" s="84" t="s">
        <v>579</v>
      </c>
      <c r="F603" s="1" t="s">
        <v>32</v>
      </c>
      <c r="G603" s="1">
        <v>-6</v>
      </c>
      <c r="H603" s="1">
        <v>-4</v>
      </c>
      <c r="I603" s="1">
        <v>-3</v>
      </c>
      <c r="J603" s="1">
        <v>0</v>
      </c>
      <c r="K603" s="1">
        <v>-1</v>
      </c>
      <c r="L603" s="1">
        <v>-1</v>
      </c>
    </row>
    <row r="604" spans="1:12" s="90" customFormat="1">
      <c r="A604" s="89">
        <v>8</v>
      </c>
      <c r="B604" s="89">
        <v>1994</v>
      </c>
      <c r="C604" s="90" t="s">
        <v>572</v>
      </c>
      <c r="D604" s="90" t="s">
        <v>578</v>
      </c>
      <c r="F604" s="90" t="s">
        <v>174</v>
      </c>
      <c r="G604" s="90">
        <v>0</v>
      </c>
      <c r="H604" s="90">
        <v>0</v>
      </c>
      <c r="I604" s="90">
        <v>0</v>
      </c>
      <c r="J604" s="90">
        <v>0</v>
      </c>
      <c r="K604" s="90">
        <v>0</v>
      </c>
      <c r="L604" s="90">
        <v>0</v>
      </c>
    </row>
    <row r="606" spans="1:12">
      <c r="A606" s="83">
        <v>8</v>
      </c>
      <c r="B606" s="83">
        <v>1994</v>
      </c>
      <c r="C606" s="84" t="s">
        <v>575</v>
      </c>
      <c r="D606" s="84" t="s">
        <v>586</v>
      </c>
      <c r="F606" s="1" t="s">
        <v>146</v>
      </c>
      <c r="G606" s="1">
        <f t="shared" ref="G606:L606" si="34">G588-G591+SUM(G593:G594)-G596+SUM(G598:G603)</f>
        <v>202</v>
      </c>
      <c r="H606" s="1">
        <f t="shared" si="34"/>
        <v>162</v>
      </c>
      <c r="I606" s="1">
        <f t="shared" si="34"/>
        <v>176</v>
      </c>
      <c r="J606" s="1">
        <f t="shared" si="34"/>
        <v>193</v>
      </c>
      <c r="K606" s="1">
        <f t="shared" si="34"/>
        <v>197</v>
      </c>
      <c r="L606" s="1">
        <f t="shared" si="34"/>
        <v>231</v>
      </c>
    </row>
    <row r="608" spans="1:12">
      <c r="A608" s="83">
        <v>1</v>
      </c>
      <c r="B608" s="83">
        <v>1995</v>
      </c>
      <c r="C608" s="84" t="s">
        <v>570</v>
      </c>
      <c r="F608" s="1" t="s">
        <v>17</v>
      </c>
      <c r="G608" s="1">
        <f>-G609+SUM(G611:G612)</f>
        <v>10</v>
      </c>
      <c r="H608" s="1">
        <f>-H609+SUM(H611:H612)</f>
        <v>25</v>
      </c>
      <c r="I608" s="1">
        <f>-I609+SUM(I611:I612)</f>
        <v>26</v>
      </c>
      <c r="J608" s="1">
        <f>-J609+SUM(J611:J612)</f>
        <v>20</v>
      </c>
      <c r="K608" s="1">
        <f>-K609+SUM(K611:K612)</f>
        <v>17</v>
      </c>
    </row>
    <row r="609" spans="1:11">
      <c r="A609" s="83">
        <v>1</v>
      </c>
      <c r="B609" s="83">
        <v>1995</v>
      </c>
      <c r="C609" s="84" t="s">
        <v>570</v>
      </c>
      <c r="D609" s="84" t="s">
        <v>578</v>
      </c>
      <c r="F609" s="1" t="s">
        <v>18</v>
      </c>
      <c r="G609" s="1">
        <v>-2</v>
      </c>
      <c r="H609" s="1">
        <v>-9</v>
      </c>
      <c r="I609" s="1">
        <v>-8</v>
      </c>
      <c r="J609" s="1">
        <v>-3</v>
      </c>
      <c r="K609" s="1">
        <v>0</v>
      </c>
    </row>
    <row r="610" spans="1:11">
      <c r="A610" s="83">
        <v>1</v>
      </c>
      <c r="B610" s="83">
        <v>1995</v>
      </c>
      <c r="C610" s="84" t="s">
        <v>570</v>
      </c>
      <c r="D610" s="84" t="s">
        <v>579</v>
      </c>
      <c r="F610" s="1" t="s">
        <v>19</v>
      </c>
    </row>
    <row r="611" spans="1:11">
      <c r="A611" s="83">
        <v>1</v>
      </c>
      <c r="B611" s="83">
        <v>1995</v>
      </c>
      <c r="C611" s="84" t="s">
        <v>570</v>
      </c>
      <c r="D611" s="84" t="s">
        <v>579</v>
      </c>
      <c r="F611" s="1" t="s">
        <v>32</v>
      </c>
      <c r="G611" s="1">
        <v>0</v>
      </c>
      <c r="H611" s="1">
        <v>0</v>
      </c>
      <c r="I611" s="1">
        <v>1</v>
      </c>
      <c r="J611" s="1">
        <v>2</v>
      </c>
      <c r="K611" s="1">
        <v>2</v>
      </c>
    </row>
    <row r="612" spans="1:11">
      <c r="A612" s="83">
        <v>1</v>
      </c>
      <c r="B612" s="83">
        <v>1995</v>
      </c>
      <c r="C612" s="84" t="s">
        <v>570</v>
      </c>
      <c r="D612" s="84" t="s">
        <v>580</v>
      </c>
      <c r="F612" s="1" t="s">
        <v>26</v>
      </c>
      <c r="G612" s="1">
        <v>8</v>
      </c>
      <c r="H612" s="1">
        <v>16</v>
      </c>
      <c r="I612" s="1">
        <v>17</v>
      </c>
      <c r="J612" s="1">
        <v>15</v>
      </c>
      <c r="K612" s="1">
        <v>15</v>
      </c>
    </row>
    <row r="613" spans="1:11">
      <c r="A613" s="83">
        <v>1</v>
      </c>
      <c r="B613" s="83">
        <v>1995</v>
      </c>
      <c r="C613" s="84" t="s">
        <v>571</v>
      </c>
      <c r="F613" s="1" t="s">
        <v>20</v>
      </c>
    </row>
    <row r="614" spans="1:11">
      <c r="A614" s="83">
        <v>1</v>
      </c>
      <c r="B614" s="83">
        <v>1995</v>
      </c>
      <c r="C614" s="84" t="s">
        <v>571</v>
      </c>
      <c r="D614" s="84" t="s">
        <v>578</v>
      </c>
      <c r="F614" s="1" t="s">
        <v>18</v>
      </c>
      <c r="G614" s="1">
        <v>-6</v>
      </c>
      <c r="H614" s="1">
        <v>-5</v>
      </c>
      <c r="I614" s="1">
        <v>-6</v>
      </c>
      <c r="J614" s="1">
        <v>-9</v>
      </c>
      <c r="K614" s="1">
        <v>-11</v>
      </c>
    </row>
    <row r="615" spans="1:11">
      <c r="A615" s="83">
        <v>1</v>
      </c>
      <c r="B615" s="83">
        <v>1995</v>
      </c>
      <c r="C615" s="84" t="s">
        <v>571</v>
      </c>
      <c r="D615" s="84" t="s">
        <v>579</v>
      </c>
      <c r="F615" s="1" t="s">
        <v>19</v>
      </c>
    </row>
    <row r="616" spans="1:11">
      <c r="A616" s="83">
        <v>1</v>
      </c>
      <c r="B616" s="83">
        <v>1995</v>
      </c>
      <c r="C616" s="84" t="s">
        <v>571</v>
      </c>
      <c r="D616" s="84" t="s">
        <v>579</v>
      </c>
      <c r="F616" s="1" t="s">
        <v>130</v>
      </c>
      <c r="G616" s="1">
        <v>-7</v>
      </c>
      <c r="H616" s="1">
        <v>-6</v>
      </c>
      <c r="I616" s="1">
        <v>-8</v>
      </c>
      <c r="J616" s="1">
        <v>-11</v>
      </c>
      <c r="K616" s="1">
        <v>-15</v>
      </c>
    </row>
    <row r="617" spans="1:11">
      <c r="A617" s="83">
        <v>1</v>
      </c>
      <c r="B617" s="83">
        <v>1995</v>
      </c>
      <c r="C617" s="84" t="s">
        <v>571</v>
      </c>
      <c r="D617" s="84" t="s">
        <v>579</v>
      </c>
      <c r="F617" s="1" t="s">
        <v>108</v>
      </c>
      <c r="G617" s="1">
        <v>1</v>
      </c>
      <c r="H617" s="1">
        <v>1</v>
      </c>
      <c r="I617" s="1">
        <v>1</v>
      </c>
      <c r="J617" s="1">
        <v>2</v>
      </c>
      <c r="K617" s="1">
        <v>2</v>
      </c>
    </row>
    <row r="618" spans="1:11">
      <c r="A618" s="83">
        <v>1</v>
      </c>
      <c r="B618" s="83">
        <v>1995</v>
      </c>
      <c r="C618" s="84" t="s">
        <v>571</v>
      </c>
      <c r="D618" s="84" t="s">
        <v>579</v>
      </c>
      <c r="F618" s="1" t="s">
        <v>70</v>
      </c>
      <c r="G618" s="1">
        <v>1</v>
      </c>
      <c r="H618" s="1">
        <v>3</v>
      </c>
      <c r="I618" s="1">
        <v>0</v>
      </c>
      <c r="J618" s="1">
        <v>0</v>
      </c>
      <c r="K618" s="1">
        <v>1</v>
      </c>
    </row>
    <row r="619" spans="1:11">
      <c r="A619" s="83">
        <v>1</v>
      </c>
      <c r="B619" s="83">
        <v>1995</v>
      </c>
      <c r="C619" s="84" t="s">
        <v>571</v>
      </c>
      <c r="D619" s="84" t="s">
        <v>579</v>
      </c>
      <c r="F619" s="1" t="s">
        <v>32</v>
      </c>
      <c r="G619" s="1">
        <v>1</v>
      </c>
      <c r="H619" s="1">
        <v>-1</v>
      </c>
      <c r="I619" s="1">
        <v>2</v>
      </c>
      <c r="J619" s="1">
        <v>2</v>
      </c>
      <c r="K619" s="1">
        <v>3</v>
      </c>
    </row>
    <row r="620" spans="1:11">
      <c r="A620" s="83">
        <v>1</v>
      </c>
      <c r="B620" s="83">
        <v>1995</v>
      </c>
      <c r="C620" s="84" t="s">
        <v>571</v>
      </c>
      <c r="D620" s="84" t="s">
        <v>580</v>
      </c>
      <c r="F620" s="1" t="s">
        <v>26</v>
      </c>
      <c r="G620" s="1">
        <v>0</v>
      </c>
      <c r="H620" s="1">
        <v>2</v>
      </c>
      <c r="I620" s="1">
        <v>3</v>
      </c>
      <c r="J620" s="1">
        <v>0</v>
      </c>
      <c r="K620" s="1">
        <v>0</v>
      </c>
    </row>
    <row r="621" spans="1:11">
      <c r="A621" s="83">
        <v>1</v>
      </c>
      <c r="B621" s="83">
        <v>1995</v>
      </c>
      <c r="C621" s="84" t="s">
        <v>572</v>
      </c>
      <c r="F621" s="1" t="s">
        <v>21</v>
      </c>
    </row>
    <row r="622" spans="1:11">
      <c r="A622" s="83">
        <v>1</v>
      </c>
      <c r="B622" s="83">
        <v>1995</v>
      </c>
      <c r="C622" s="84" t="s">
        <v>572</v>
      </c>
      <c r="D622" s="84" t="s">
        <v>578</v>
      </c>
      <c r="F622" s="1" t="s">
        <v>18</v>
      </c>
      <c r="G622" s="1">
        <v>1</v>
      </c>
      <c r="H622" s="1">
        <v>-1</v>
      </c>
      <c r="I622" s="1">
        <v>-1</v>
      </c>
      <c r="J622" s="1">
        <v>-3</v>
      </c>
      <c r="K622" s="1">
        <v>-3</v>
      </c>
    </row>
    <row r="623" spans="1:11">
      <c r="A623" s="83">
        <v>1</v>
      </c>
      <c r="B623" s="83">
        <v>1995</v>
      </c>
      <c r="C623" s="84" t="s">
        <v>572</v>
      </c>
      <c r="D623" s="84" t="s">
        <v>579</v>
      </c>
      <c r="F623" s="1" t="s">
        <v>19</v>
      </c>
      <c r="G623" s="1">
        <v>3</v>
      </c>
      <c r="H623" s="1">
        <v>1</v>
      </c>
      <c r="I623" s="1">
        <v>0</v>
      </c>
      <c r="J623" s="1">
        <v>0</v>
      </c>
      <c r="K623" s="1">
        <v>0</v>
      </c>
    </row>
    <row r="625" spans="1:12">
      <c r="A625" s="83">
        <v>1</v>
      </c>
      <c r="B625" s="83">
        <v>1995</v>
      </c>
      <c r="C625" s="84" t="s">
        <v>575</v>
      </c>
      <c r="D625" s="84" t="s">
        <v>586</v>
      </c>
      <c r="F625" s="1" t="s">
        <v>147</v>
      </c>
      <c r="G625" s="1">
        <f>H606-G609+SUM(G611:G612)-G614+SUM(G616:G620)-G622+G623</f>
        <v>176</v>
      </c>
      <c r="H625" s="1">
        <f>I606-H609+SUM(H611:H612)-H614+SUM(H616:H620)-H622+H623</f>
        <v>207</v>
      </c>
      <c r="I625" s="1">
        <f>J606-I609+SUM(I611:I612)-I614+SUM(I616:I620)-I622+I623</f>
        <v>224</v>
      </c>
      <c r="J625" s="1">
        <f>K606-J609+SUM(J611:J612)-J614+SUM(J616:J620)-J622+J623</f>
        <v>222</v>
      </c>
      <c r="K625" s="1">
        <f>L606-K609+SUM(K611:K612)-K614+SUM(K616:K620)-K622+K623</f>
        <v>253</v>
      </c>
      <c r="L625" s="1">
        <v>284</v>
      </c>
    </row>
    <row r="627" spans="1:12">
      <c r="A627" s="83">
        <v>4</v>
      </c>
      <c r="B627" s="83">
        <v>1995</v>
      </c>
      <c r="C627" s="84" t="s">
        <v>571</v>
      </c>
      <c r="F627" s="1" t="s">
        <v>148</v>
      </c>
    </row>
    <row r="628" spans="1:12">
      <c r="A628" s="83">
        <v>4</v>
      </c>
      <c r="B628" s="83">
        <v>1995</v>
      </c>
      <c r="C628" s="84" t="s">
        <v>571</v>
      </c>
      <c r="D628" s="84" t="s">
        <v>579</v>
      </c>
      <c r="F628" s="1" t="s">
        <v>149</v>
      </c>
      <c r="G628" s="1">
        <v>4</v>
      </c>
      <c r="H628" s="1">
        <v>3</v>
      </c>
      <c r="I628" s="1">
        <v>6</v>
      </c>
      <c r="J628" s="1">
        <v>9</v>
      </c>
      <c r="K628" s="1">
        <v>9</v>
      </c>
      <c r="L628" s="1">
        <v>10</v>
      </c>
    </row>
    <row r="629" spans="1:12">
      <c r="A629" s="83">
        <v>4</v>
      </c>
      <c r="B629" s="83">
        <v>1995</v>
      </c>
      <c r="C629" s="84" t="s">
        <v>571</v>
      </c>
      <c r="D629" s="84" t="s">
        <v>579</v>
      </c>
      <c r="F629" s="1" t="s">
        <v>150</v>
      </c>
    </row>
    <row r="630" spans="1:12">
      <c r="A630" s="83">
        <v>4</v>
      </c>
      <c r="B630" s="83">
        <v>1995</v>
      </c>
      <c r="C630" s="84" t="s">
        <v>571</v>
      </c>
      <c r="D630" s="84" t="s">
        <v>579</v>
      </c>
      <c r="F630" s="1" t="s">
        <v>98</v>
      </c>
      <c r="G630" s="1">
        <v>-1</v>
      </c>
      <c r="H630" s="1">
        <v>-1</v>
      </c>
      <c r="I630" s="1">
        <v>-1</v>
      </c>
      <c r="J630" s="1">
        <v>-1</v>
      </c>
      <c r="K630" s="1">
        <v>-1</v>
      </c>
      <c r="L630" s="1">
        <v>-1</v>
      </c>
    </row>
    <row r="631" spans="1:12">
      <c r="A631" s="83">
        <v>4</v>
      </c>
      <c r="B631" s="83">
        <v>1995</v>
      </c>
      <c r="C631" s="84" t="s">
        <v>571</v>
      </c>
      <c r="D631" s="84" t="s">
        <v>579</v>
      </c>
      <c r="F631" s="1" t="s">
        <v>87</v>
      </c>
      <c r="G631" s="1">
        <v>2</v>
      </c>
      <c r="H631" s="1">
        <v>3</v>
      </c>
      <c r="I631" s="1">
        <v>3</v>
      </c>
      <c r="J631" s="1">
        <v>3</v>
      </c>
      <c r="K631" s="1">
        <v>2</v>
      </c>
      <c r="L631" s="1">
        <v>2</v>
      </c>
    </row>
    <row r="632" spans="1:12">
      <c r="A632" s="83">
        <v>4</v>
      </c>
      <c r="B632" s="83">
        <v>1995</v>
      </c>
      <c r="C632" s="84" t="s">
        <v>571</v>
      </c>
      <c r="D632" s="84" t="s">
        <v>579</v>
      </c>
      <c r="F632" s="1" t="s">
        <v>151</v>
      </c>
      <c r="G632" s="1">
        <v>-3</v>
      </c>
      <c r="H632" s="1">
        <v>-4</v>
      </c>
      <c r="I632" s="1">
        <v>-3</v>
      </c>
      <c r="J632" s="1">
        <v>-3</v>
      </c>
      <c r="K632" s="1">
        <v>-1</v>
      </c>
      <c r="L632" s="1">
        <v>0</v>
      </c>
    </row>
    <row r="633" spans="1:12">
      <c r="A633" s="83">
        <v>4</v>
      </c>
      <c r="B633" s="83">
        <v>1995</v>
      </c>
      <c r="C633" s="84" t="s">
        <v>571</v>
      </c>
      <c r="D633" s="84" t="s">
        <v>579</v>
      </c>
      <c r="F633" s="1" t="s">
        <v>152</v>
      </c>
      <c r="G633" s="1">
        <v>-3</v>
      </c>
      <c r="H633" s="1">
        <v>0</v>
      </c>
      <c r="I633" s="1">
        <v>0</v>
      </c>
      <c r="J633" s="1">
        <v>0</v>
      </c>
      <c r="K633" s="1">
        <v>0</v>
      </c>
      <c r="L633" s="1">
        <v>-1</v>
      </c>
    </row>
    <row r="634" spans="1:12">
      <c r="A634" s="83">
        <v>4</v>
      </c>
      <c r="B634" s="83">
        <v>1995</v>
      </c>
      <c r="C634" s="84" t="s">
        <v>571</v>
      </c>
      <c r="D634" s="84" t="s">
        <v>579</v>
      </c>
      <c r="F634" s="1" t="s">
        <v>24</v>
      </c>
      <c r="G634" s="1">
        <v>-1</v>
      </c>
      <c r="H634" s="1">
        <v>0</v>
      </c>
      <c r="I634" s="1">
        <v>0</v>
      </c>
      <c r="J634" s="1">
        <v>0</v>
      </c>
      <c r="K634" s="1">
        <v>1</v>
      </c>
      <c r="L634" s="1">
        <v>3</v>
      </c>
    </row>
    <row r="635" spans="1:12">
      <c r="A635" s="83">
        <v>4</v>
      </c>
      <c r="B635" s="83">
        <v>1995</v>
      </c>
      <c r="C635" s="84" t="s">
        <v>571</v>
      </c>
      <c r="D635" s="84" t="s">
        <v>579</v>
      </c>
      <c r="F635" s="1" t="s">
        <v>153</v>
      </c>
      <c r="G635" s="1">
        <v>0</v>
      </c>
      <c r="H635" s="1">
        <v>2</v>
      </c>
      <c r="I635" s="1">
        <v>1</v>
      </c>
      <c r="J635" s="1">
        <v>0</v>
      </c>
      <c r="K635" s="1">
        <v>0</v>
      </c>
      <c r="L635" s="1">
        <v>0</v>
      </c>
    </row>
    <row r="636" spans="1:12">
      <c r="A636" s="83">
        <v>4</v>
      </c>
      <c r="B636" s="83">
        <v>1995</v>
      </c>
      <c r="C636" s="84" t="s">
        <v>571</v>
      </c>
      <c r="D636" s="84" t="s">
        <v>580</v>
      </c>
      <c r="F636" s="1" t="s">
        <v>31</v>
      </c>
      <c r="G636" s="1">
        <v>1</v>
      </c>
      <c r="H636" s="1">
        <v>0</v>
      </c>
      <c r="I636" s="1">
        <v>0</v>
      </c>
      <c r="J636" s="1">
        <v>2</v>
      </c>
      <c r="K636" s="1">
        <v>3</v>
      </c>
      <c r="L636" s="1">
        <v>2</v>
      </c>
    </row>
    <row r="638" spans="1:12">
      <c r="A638" s="83">
        <v>4</v>
      </c>
      <c r="B638" s="83">
        <v>1995</v>
      </c>
      <c r="C638" s="84" t="s">
        <v>575</v>
      </c>
      <c r="D638" s="84" t="s">
        <v>586</v>
      </c>
      <c r="F638" s="1" t="s">
        <v>154</v>
      </c>
      <c r="G638" s="1">
        <f t="shared" ref="G638:L638" si="35">+G625+G628+SUM(G630:G634)+G635+G636</f>
        <v>175</v>
      </c>
      <c r="H638" s="1">
        <f t="shared" si="35"/>
        <v>210</v>
      </c>
      <c r="I638" s="1">
        <f t="shared" si="35"/>
        <v>230</v>
      </c>
      <c r="J638" s="1">
        <f t="shared" si="35"/>
        <v>232</v>
      </c>
      <c r="K638" s="1">
        <f t="shared" si="35"/>
        <v>266</v>
      </c>
      <c r="L638" s="1">
        <f t="shared" si="35"/>
        <v>299</v>
      </c>
    </row>
    <row r="640" spans="1:12">
      <c r="A640" s="83">
        <v>8</v>
      </c>
      <c r="B640" s="83">
        <v>1995</v>
      </c>
      <c r="C640" s="84" t="s">
        <v>572</v>
      </c>
      <c r="D640" s="84" t="s">
        <v>578</v>
      </c>
      <c r="F640" s="1" t="s">
        <v>155</v>
      </c>
      <c r="G640" s="1">
        <v>0</v>
      </c>
      <c r="H640" s="1">
        <v>-2</v>
      </c>
      <c r="I640" s="1">
        <v>-1</v>
      </c>
      <c r="J640" s="1">
        <v>0</v>
      </c>
      <c r="K640" s="1">
        <v>0</v>
      </c>
      <c r="L640" s="1">
        <v>0</v>
      </c>
    </row>
    <row r="641" spans="1:17">
      <c r="A641" s="83">
        <v>8</v>
      </c>
      <c r="B641" s="83">
        <v>1995</v>
      </c>
      <c r="C641" s="84" t="s">
        <v>572</v>
      </c>
      <c r="D641" s="84" t="s">
        <v>579</v>
      </c>
      <c r="F641" s="1" t="s">
        <v>155</v>
      </c>
      <c r="G641" s="1">
        <v>0</v>
      </c>
      <c r="H641" s="1">
        <v>-2</v>
      </c>
      <c r="I641" s="1">
        <v>-1</v>
      </c>
      <c r="J641" s="1">
        <v>0</v>
      </c>
      <c r="K641" s="1">
        <v>0</v>
      </c>
      <c r="L641" s="1">
        <v>0</v>
      </c>
    </row>
    <row r="642" spans="1:17">
      <c r="A642" s="83">
        <v>8</v>
      </c>
      <c r="B642" s="83">
        <v>1995</v>
      </c>
      <c r="C642" s="84" t="s">
        <v>570</v>
      </c>
      <c r="F642" s="1" t="s">
        <v>156</v>
      </c>
    </row>
    <row r="643" spans="1:17">
      <c r="A643" s="83">
        <v>8</v>
      </c>
      <c r="B643" s="83">
        <v>1995</v>
      </c>
      <c r="C643" s="84" t="s">
        <v>570</v>
      </c>
      <c r="D643" s="84" t="s">
        <v>578</v>
      </c>
      <c r="F643" s="1" t="s">
        <v>18</v>
      </c>
      <c r="G643" s="1">
        <v>2</v>
      </c>
      <c r="H643" s="1">
        <v>9</v>
      </c>
      <c r="I643" s="1">
        <v>12</v>
      </c>
      <c r="J643" s="1">
        <v>12</v>
      </c>
      <c r="K643" s="1">
        <v>11</v>
      </c>
      <c r="L643" s="1">
        <v>9</v>
      </c>
    </row>
    <row r="644" spans="1:17">
      <c r="A644" s="83">
        <v>8</v>
      </c>
      <c r="B644" s="83">
        <v>1995</v>
      </c>
      <c r="C644" s="84" t="s">
        <v>570</v>
      </c>
      <c r="D644" s="84" t="s">
        <v>579</v>
      </c>
      <c r="F644" s="1" t="s">
        <v>19</v>
      </c>
    </row>
    <row r="645" spans="1:17">
      <c r="A645" s="83">
        <v>8</v>
      </c>
      <c r="B645" s="83">
        <v>1995</v>
      </c>
      <c r="C645" s="84" t="s">
        <v>570</v>
      </c>
      <c r="D645" s="84" t="s">
        <v>580</v>
      </c>
      <c r="F645" s="1" t="s">
        <v>157</v>
      </c>
      <c r="G645" s="1">
        <v>-2</v>
      </c>
      <c r="H645" s="1">
        <v>-17</v>
      </c>
      <c r="I645" s="1">
        <v>-15</v>
      </c>
      <c r="J645" s="1">
        <v>-8</v>
      </c>
      <c r="K645" s="1">
        <v>-5</v>
      </c>
      <c r="L645" s="1">
        <v>-5</v>
      </c>
    </row>
    <row r="646" spans="1:17">
      <c r="A646" s="83">
        <v>8</v>
      </c>
      <c r="B646" s="83">
        <v>1995</v>
      </c>
      <c r="C646" s="84" t="s">
        <v>570</v>
      </c>
      <c r="D646" s="84" t="s">
        <v>579</v>
      </c>
      <c r="F646" s="1" t="s">
        <v>158</v>
      </c>
      <c r="G646" s="1">
        <v>0</v>
      </c>
      <c r="H646" s="1">
        <v>1</v>
      </c>
      <c r="I646" s="1">
        <v>1</v>
      </c>
      <c r="J646" s="1">
        <v>1</v>
      </c>
      <c r="K646" s="1">
        <v>0</v>
      </c>
      <c r="L646" s="1">
        <v>-3</v>
      </c>
    </row>
    <row r="648" spans="1:17">
      <c r="A648" s="83">
        <v>8</v>
      </c>
      <c r="B648" s="83">
        <v>1995</v>
      </c>
      <c r="C648" s="84" t="s">
        <v>571</v>
      </c>
      <c r="F648" s="1" t="s">
        <v>159</v>
      </c>
    </row>
    <row r="649" spans="1:17">
      <c r="A649" s="83">
        <v>8</v>
      </c>
      <c r="B649" s="83">
        <v>1995</v>
      </c>
      <c r="C649" s="84" t="s">
        <v>571</v>
      </c>
      <c r="D649" s="84" t="s">
        <v>578</v>
      </c>
      <c r="F649" s="1" t="s">
        <v>18</v>
      </c>
      <c r="G649" s="1">
        <v>-4</v>
      </c>
      <c r="H649" s="1">
        <v>-5</v>
      </c>
      <c r="I649" s="1">
        <v>-5</v>
      </c>
      <c r="J649" s="1">
        <v>-3</v>
      </c>
      <c r="K649" s="1">
        <v>-5</v>
      </c>
      <c r="L649" s="1">
        <v>-6</v>
      </c>
    </row>
    <row r="650" spans="1:17">
      <c r="A650" s="83">
        <v>8</v>
      </c>
      <c r="B650" s="83">
        <v>1995</v>
      </c>
      <c r="C650" s="84" t="s">
        <v>571</v>
      </c>
      <c r="D650" s="84" t="s">
        <v>579</v>
      </c>
      <c r="F650" s="1" t="s">
        <v>19</v>
      </c>
    </row>
    <row r="651" spans="1:17">
      <c r="A651" s="83">
        <v>8</v>
      </c>
      <c r="B651" s="83">
        <v>1995</v>
      </c>
      <c r="C651" s="84" t="s">
        <v>571</v>
      </c>
      <c r="D651" s="84" t="s">
        <v>579</v>
      </c>
      <c r="F651" s="1" t="s">
        <v>120</v>
      </c>
      <c r="G651" s="1">
        <v>-2</v>
      </c>
      <c r="H651" s="1">
        <v>0</v>
      </c>
      <c r="I651" s="1">
        <v>0</v>
      </c>
      <c r="J651" s="1">
        <v>0</v>
      </c>
      <c r="K651" s="1">
        <v>0</v>
      </c>
      <c r="L651" s="1">
        <v>0</v>
      </c>
    </row>
    <row r="652" spans="1:17">
      <c r="A652" s="83">
        <v>8</v>
      </c>
      <c r="B652" s="83">
        <v>1995</v>
      </c>
      <c r="C652" s="84" t="s">
        <v>571</v>
      </c>
      <c r="D652" s="84" t="s">
        <v>579</v>
      </c>
      <c r="F652" s="1" t="s">
        <v>121</v>
      </c>
      <c r="G652" s="1">
        <v>-7</v>
      </c>
      <c r="H652" s="1">
        <v>-7</v>
      </c>
      <c r="I652" s="1">
        <v>-3</v>
      </c>
      <c r="J652" s="1">
        <v>-2</v>
      </c>
      <c r="K652" s="1">
        <v>-3</v>
      </c>
      <c r="L652" s="1">
        <v>-2</v>
      </c>
    </row>
    <row r="653" spans="1:17">
      <c r="A653" s="83">
        <v>8</v>
      </c>
      <c r="B653" s="83">
        <v>1995</v>
      </c>
      <c r="C653" s="84" t="s">
        <v>571</v>
      </c>
      <c r="D653" s="84" t="s">
        <v>579</v>
      </c>
      <c r="F653" s="1" t="s">
        <v>65</v>
      </c>
      <c r="G653" s="1">
        <v>-1</v>
      </c>
      <c r="H653" s="1">
        <v>0</v>
      </c>
      <c r="I653" s="1">
        <v>0</v>
      </c>
      <c r="J653" s="1">
        <v>0</v>
      </c>
      <c r="K653" s="1">
        <v>0</v>
      </c>
      <c r="L653" s="1">
        <v>0</v>
      </c>
    </row>
    <row r="654" spans="1:17">
      <c r="A654" s="83">
        <v>8</v>
      </c>
      <c r="B654" s="83">
        <v>1995</v>
      </c>
      <c r="C654" s="84" t="s">
        <v>571</v>
      </c>
      <c r="D654" s="84" t="s">
        <v>580</v>
      </c>
      <c r="F654" s="1" t="s">
        <v>52</v>
      </c>
      <c r="G654" s="1">
        <v>0</v>
      </c>
      <c r="H654" s="1">
        <v>0</v>
      </c>
      <c r="I654" s="1">
        <v>-1</v>
      </c>
      <c r="J654" s="1">
        <v>-3</v>
      </c>
      <c r="K654" s="1">
        <v>-3</v>
      </c>
      <c r="L654" s="1">
        <v>-4</v>
      </c>
    </row>
    <row r="656" spans="1:17">
      <c r="A656" s="83">
        <v>8</v>
      </c>
      <c r="B656" s="83">
        <v>1995</v>
      </c>
      <c r="C656" s="84" t="s">
        <v>575</v>
      </c>
      <c r="D656" s="84" t="s">
        <v>586</v>
      </c>
      <c r="F656" s="1" t="s">
        <v>160</v>
      </c>
      <c r="G656" s="1">
        <f t="shared" ref="G656:L656" si="36">+G638+G640+G643+SUM(G645:G646)+G649+SUM(G651:G654)</f>
        <v>161</v>
      </c>
      <c r="H656" s="1">
        <f t="shared" si="36"/>
        <v>189</v>
      </c>
      <c r="I656" s="1">
        <f t="shared" si="36"/>
        <v>218</v>
      </c>
      <c r="J656" s="1">
        <f t="shared" si="36"/>
        <v>229</v>
      </c>
      <c r="K656" s="1">
        <f t="shared" si="36"/>
        <v>261</v>
      </c>
      <c r="L656" s="1">
        <f t="shared" si="36"/>
        <v>288</v>
      </c>
      <c r="M656" s="1">
        <v>308</v>
      </c>
      <c r="N656" s="1">
        <v>340</v>
      </c>
      <c r="O656" s="1">
        <v>375</v>
      </c>
      <c r="P656" s="1">
        <v>414</v>
      </c>
      <c r="Q656" s="1">
        <v>462</v>
      </c>
    </row>
    <row r="658" spans="1:16">
      <c r="A658" s="83">
        <v>12</v>
      </c>
      <c r="B658" s="83">
        <v>1995</v>
      </c>
      <c r="C658" s="84" t="s">
        <v>572</v>
      </c>
      <c r="D658" s="84" t="s">
        <v>578</v>
      </c>
      <c r="F658" s="1" t="s">
        <v>155</v>
      </c>
      <c r="G658" s="1">
        <v>0</v>
      </c>
      <c r="H658" s="1">
        <v>0</v>
      </c>
      <c r="I658" s="1">
        <v>0</v>
      </c>
      <c r="J658" s="1">
        <v>0</v>
      </c>
      <c r="K658" s="1">
        <v>0</v>
      </c>
      <c r="L658" s="1">
        <v>0</v>
      </c>
      <c r="M658" s="1">
        <v>0</v>
      </c>
      <c r="N658" s="1">
        <v>0</v>
      </c>
      <c r="O658" s="1">
        <v>0</v>
      </c>
      <c r="P658" s="1">
        <v>0</v>
      </c>
    </row>
    <row r="659" spans="1:16">
      <c r="A659" s="83">
        <v>12</v>
      </c>
      <c r="B659" s="83">
        <v>1995</v>
      </c>
      <c r="C659" s="84" t="s">
        <v>572</v>
      </c>
      <c r="D659" s="84" t="s">
        <v>579</v>
      </c>
      <c r="F659" s="1" t="s">
        <v>155</v>
      </c>
      <c r="G659" s="1">
        <v>0</v>
      </c>
      <c r="H659" s="1">
        <v>0</v>
      </c>
      <c r="I659" s="1">
        <v>0</v>
      </c>
      <c r="J659" s="1">
        <v>0</v>
      </c>
      <c r="K659" s="1">
        <v>0</v>
      </c>
      <c r="L659" s="1">
        <v>0</v>
      </c>
      <c r="M659" s="1">
        <v>0</v>
      </c>
      <c r="N659" s="1">
        <v>0</v>
      </c>
      <c r="O659" s="1">
        <v>0</v>
      </c>
      <c r="P659" s="1">
        <v>0</v>
      </c>
    </row>
    <row r="661" spans="1:16">
      <c r="A661" s="83">
        <v>12</v>
      </c>
      <c r="B661" s="83">
        <v>1995</v>
      </c>
      <c r="C661" s="84" t="s">
        <v>570</v>
      </c>
      <c r="F661" s="1" t="s">
        <v>156</v>
      </c>
    </row>
    <row r="662" spans="1:16">
      <c r="A662" s="83">
        <v>12</v>
      </c>
      <c r="B662" s="83">
        <v>1995</v>
      </c>
      <c r="C662" s="84" t="s">
        <v>570</v>
      </c>
      <c r="D662" s="84" t="s">
        <v>574</v>
      </c>
      <c r="F662" s="1" t="s">
        <v>161</v>
      </c>
      <c r="G662" s="1">
        <v>-7</v>
      </c>
      <c r="H662" s="1">
        <v>-21</v>
      </c>
      <c r="I662" s="1">
        <v>-36</v>
      </c>
      <c r="J662" s="1">
        <v>-47</v>
      </c>
      <c r="K662" s="1">
        <v>-54</v>
      </c>
      <c r="L662" s="1">
        <v>-58</v>
      </c>
      <c r="M662" s="1">
        <v>-60</v>
      </c>
      <c r="N662" s="1">
        <v>-63</v>
      </c>
      <c r="O662" s="1">
        <v>-66</v>
      </c>
      <c r="P662" s="1">
        <v>-69</v>
      </c>
    </row>
    <row r="663" spans="1:16">
      <c r="A663" s="83">
        <v>12</v>
      </c>
      <c r="B663" s="83">
        <v>1995</v>
      </c>
      <c r="C663" s="84" t="s">
        <v>570</v>
      </c>
      <c r="D663" s="84" t="s">
        <v>574</v>
      </c>
      <c r="F663" s="1" t="s">
        <v>162</v>
      </c>
      <c r="G663" s="1">
        <v>-7</v>
      </c>
      <c r="H663" s="1">
        <v>-6</v>
      </c>
      <c r="I663" s="1">
        <v>-4</v>
      </c>
      <c r="J663" s="1">
        <v>-8</v>
      </c>
      <c r="K663" s="1">
        <v>-13</v>
      </c>
      <c r="L663" s="1">
        <v>-16</v>
      </c>
      <c r="M663" s="1">
        <v>-20</v>
      </c>
      <c r="N663" s="1">
        <v>-26</v>
      </c>
      <c r="O663" s="1">
        <v>-32</v>
      </c>
      <c r="P663" s="1">
        <v>-37</v>
      </c>
    </row>
    <row r="665" spans="1:16">
      <c r="A665" s="83">
        <v>12</v>
      </c>
      <c r="B665" s="83">
        <v>1995</v>
      </c>
      <c r="C665" s="84" t="s">
        <v>571</v>
      </c>
      <c r="F665" s="1" t="s">
        <v>159</v>
      </c>
      <c r="G665" s="1">
        <v>-3</v>
      </c>
      <c r="H665" s="1">
        <v>-7</v>
      </c>
      <c r="I665" s="1">
        <v>-2</v>
      </c>
      <c r="J665" s="1">
        <v>-4</v>
      </c>
      <c r="K665" s="1">
        <v>-7</v>
      </c>
      <c r="L665" s="1">
        <v>-9</v>
      </c>
      <c r="M665" s="1">
        <v>-12</v>
      </c>
      <c r="N665" s="1">
        <v>-17</v>
      </c>
      <c r="O665" s="1">
        <v>-18</v>
      </c>
      <c r="P665" s="1">
        <v>-22</v>
      </c>
    </row>
    <row r="667" spans="1:16">
      <c r="A667" s="83">
        <v>12</v>
      </c>
      <c r="B667" s="83">
        <v>1995</v>
      </c>
      <c r="C667" s="84" t="s">
        <v>588</v>
      </c>
      <c r="D667" s="84" t="s">
        <v>580</v>
      </c>
      <c r="F667" s="1" t="s">
        <v>163</v>
      </c>
      <c r="G667" s="1">
        <v>0</v>
      </c>
      <c r="H667" s="1">
        <v>-2</v>
      </c>
      <c r="I667" s="1">
        <v>-4</v>
      </c>
      <c r="J667" s="1">
        <v>-7</v>
      </c>
      <c r="K667" s="1">
        <v>-10</v>
      </c>
      <c r="L667" s="1">
        <v>-14</v>
      </c>
      <c r="M667" s="1">
        <v>-20</v>
      </c>
      <c r="N667" s="1">
        <v>-25</v>
      </c>
      <c r="O667" s="1">
        <v>-32</v>
      </c>
      <c r="P667" s="1">
        <v>-40</v>
      </c>
    </row>
    <row r="669" spans="1:16">
      <c r="A669" s="83">
        <v>12</v>
      </c>
      <c r="B669" s="83">
        <v>1995</v>
      </c>
      <c r="C669" s="84" t="s">
        <v>575</v>
      </c>
      <c r="D669" s="84" t="s">
        <v>586</v>
      </c>
      <c r="F669" s="1" t="s">
        <v>164</v>
      </c>
      <c r="G669" s="1">
        <f t="shared" ref="G669:P669" si="37">+H656+G658+SUM(G662:G663)+G665+G667</f>
        <v>172</v>
      </c>
      <c r="H669" s="1">
        <f t="shared" si="37"/>
        <v>182</v>
      </c>
      <c r="I669" s="1">
        <f t="shared" si="37"/>
        <v>183</v>
      </c>
      <c r="J669" s="1">
        <f t="shared" si="37"/>
        <v>195</v>
      </c>
      <c r="K669" s="1">
        <f t="shared" si="37"/>
        <v>204</v>
      </c>
      <c r="L669" s="1">
        <f t="shared" si="37"/>
        <v>211</v>
      </c>
      <c r="M669" s="1">
        <f t="shared" si="37"/>
        <v>228</v>
      </c>
      <c r="N669" s="1">
        <f t="shared" si="37"/>
        <v>244</v>
      </c>
      <c r="O669" s="1">
        <f t="shared" si="37"/>
        <v>266</v>
      </c>
      <c r="P669" s="1">
        <f t="shared" si="37"/>
        <v>294</v>
      </c>
    </row>
    <row r="671" spans="1:16">
      <c r="A671" s="83">
        <v>4</v>
      </c>
      <c r="B671" s="83">
        <v>1996</v>
      </c>
      <c r="C671" s="84" t="s">
        <v>572</v>
      </c>
      <c r="F671" s="1" t="s">
        <v>155</v>
      </c>
    </row>
    <row r="672" spans="1:16">
      <c r="A672" s="83">
        <v>4</v>
      </c>
      <c r="B672" s="83">
        <v>1996</v>
      </c>
      <c r="C672" s="84" t="s">
        <v>572</v>
      </c>
      <c r="D672" s="84" t="s">
        <v>578</v>
      </c>
      <c r="F672" s="1" t="s">
        <v>18</v>
      </c>
      <c r="G672" s="1">
        <v>0</v>
      </c>
      <c r="H672" s="1">
        <v>0</v>
      </c>
      <c r="I672" s="1">
        <v>0</v>
      </c>
      <c r="J672" s="1">
        <v>0</v>
      </c>
      <c r="K672" s="1">
        <v>0</v>
      </c>
      <c r="L672" s="1">
        <v>0</v>
      </c>
      <c r="M672" s="1">
        <v>0</v>
      </c>
      <c r="N672" s="1">
        <v>0</v>
      </c>
      <c r="O672" s="1">
        <v>0</v>
      </c>
      <c r="P672" s="1">
        <v>0</v>
      </c>
    </row>
    <row r="673" spans="1:16">
      <c r="A673" s="83">
        <v>4</v>
      </c>
      <c r="B673" s="83">
        <v>1996</v>
      </c>
      <c r="C673" s="84" t="s">
        <v>572</v>
      </c>
      <c r="D673" s="84" t="s">
        <v>579</v>
      </c>
      <c r="F673" s="1" t="s">
        <v>165</v>
      </c>
      <c r="G673" s="1">
        <v>-19</v>
      </c>
      <c r="H673" s="1">
        <v>-8</v>
      </c>
      <c r="I673" s="1">
        <v>0</v>
      </c>
      <c r="J673" s="1">
        <v>0</v>
      </c>
      <c r="K673" s="1">
        <v>0</v>
      </c>
      <c r="L673" s="1">
        <v>0</v>
      </c>
      <c r="M673" s="1">
        <v>0</v>
      </c>
      <c r="N673" s="1">
        <v>0</v>
      </c>
      <c r="O673" s="1">
        <v>0</v>
      </c>
      <c r="P673" s="1">
        <v>0</v>
      </c>
    </row>
    <row r="674" spans="1:16">
      <c r="A674" s="83">
        <v>4</v>
      </c>
      <c r="B674" s="83">
        <v>1996</v>
      </c>
      <c r="C674" s="84" t="s">
        <v>572</v>
      </c>
      <c r="D674" s="84" t="s">
        <v>579</v>
      </c>
      <c r="F674" s="1" t="s">
        <v>166</v>
      </c>
      <c r="G674" s="1">
        <v>3</v>
      </c>
      <c r="H674" s="1">
        <v>2</v>
      </c>
      <c r="I674" s="1">
        <v>-1</v>
      </c>
      <c r="J674" s="1">
        <v>-2</v>
      </c>
      <c r="K674" s="1">
        <v>-2</v>
      </c>
      <c r="L674" s="1">
        <v>-2</v>
      </c>
      <c r="M674" s="1">
        <v>-2</v>
      </c>
      <c r="N674" s="1">
        <v>-1</v>
      </c>
      <c r="O674" s="1">
        <v>-1</v>
      </c>
      <c r="P674" s="1">
        <v>-1</v>
      </c>
    </row>
    <row r="676" spans="1:16">
      <c r="A676" s="83">
        <v>4</v>
      </c>
      <c r="B676" s="83">
        <v>1996</v>
      </c>
      <c r="C676" s="84" t="s">
        <v>570</v>
      </c>
      <c r="F676" s="1" t="s">
        <v>156</v>
      </c>
    </row>
    <row r="677" spans="1:16">
      <c r="A677" s="83">
        <v>4</v>
      </c>
      <c r="B677" s="83">
        <v>1996</v>
      </c>
      <c r="C677" s="84" t="s">
        <v>570</v>
      </c>
      <c r="D677" s="84" t="s">
        <v>578</v>
      </c>
      <c r="F677" s="1" t="s">
        <v>18</v>
      </c>
      <c r="G677" s="1">
        <v>-2</v>
      </c>
      <c r="H677" s="1">
        <v>1</v>
      </c>
      <c r="I677" s="1">
        <v>1</v>
      </c>
      <c r="J677" s="1">
        <v>2</v>
      </c>
      <c r="K677" s="1">
        <v>5</v>
      </c>
      <c r="L677" s="1">
        <v>6</v>
      </c>
      <c r="M677" s="1">
        <v>8</v>
      </c>
      <c r="N677" s="1">
        <v>11</v>
      </c>
      <c r="O677" s="1">
        <v>13</v>
      </c>
      <c r="P677" s="1">
        <v>15</v>
      </c>
    </row>
    <row r="678" spans="1:16">
      <c r="A678" s="83">
        <v>4</v>
      </c>
      <c r="B678" s="83">
        <v>1996</v>
      </c>
      <c r="C678" s="84" t="s">
        <v>570</v>
      </c>
      <c r="D678" s="84" t="s">
        <v>579</v>
      </c>
      <c r="F678" s="1" t="s">
        <v>19</v>
      </c>
      <c r="G678" s="1">
        <v>-4</v>
      </c>
      <c r="H678" s="1">
        <v>-8</v>
      </c>
      <c r="I678" s="1">
        <v>-8</v>
      </c>
      <c r="J678" s="1">
        <v>-10</v>
      </c>
      <c r="K678" s="1">
        <v>-11</v>
      </c>
      <c r="L678" s="1">
        <v>-12</v>
      </c>
      <c r="M678" s="1">
        <v>-17</v>
      </c>
      <c r="N678" s="1">
        <v>-20</v>
      </c>
      <c r="O678" s="1">
        <v>-25</v>
      </c>
      <c r="P678" s="1">
        <v>-31</v>
      </c>
    </row>
    <row r="679" spans="1:16">
      <c r="A679" s="83">
        <v>4</v>
      </c>
      <c r="B679" s="83">
        <v>1996</v>
      </c>
    </row>
    <row r="680" spans="1:16">
      <c r="A680" s="83">
        <v>4</v>
      </c>
      <c r="B680" s="83">
        <v>1996</v>
      </c>
      <c r="C680" s="84" t="s">
        <v>571</v>
      </c>
      <c r="F680" s="1" t="s">
        <v>159</v>
      </c>
    </row>
    <row r="681" spans="1:16">
      <c r="A681" s="83">
        <v>4</v>
      </c>
      <c r="B681" s="83">
        <v>1996</v>
      </c>
      <c r="C681" s="84" t="s">
        <v>571</v>
      </c>
      <c r="D681" s="84" t="s">
        <v>578</v>
      </c>
      <c r="F681" s="1" t="s">
        <v>18</v>
      </c>
      <c r="G681" s="1">
        <v>1</v>
      </c>
      <c r="H681" s="1">
        <v>5</v>
      </c>
      <c r="I681" s="1">
        <v>7</v>
      </c>
      <c r="J681" s="1">
        <v>7</v>
      </c>
      <c r="K681" s="1">
        <v>8</v>
      </c>
      <c r="L681" s="1">
        <v>9</v>
      </c>
      <c r="M681" s="1">
        <v>10</v>
      </c>
      <c r="N681" s="1">
        <v>11</v>
      </c>
      <c r="O681" s="1">
        <v>12</v>
      </c>
      <c r="P681" s="1">
        <v>14</v>
      </c>
    </row>
    <row r="682" spans="1:16">
      <c r="A682" s="83">
        <v>4</v>
      </c>
      <c r="B682" s="83">
        <v>1996</v>
      </c>
      <c r="C682" s="84" t="s">
        <v>571</v>
      </c>
      <c r="D682" s="84" t="s">
        <v>579</v>
      </c>
      <c r="F682" s="1" t="s">
        <v>165</v>
      </c>
      <c r="G682" s="1">
        <v>0</v>
      </c>
      <c r="H682" s="1">
        <v>0</v>
      </c>
      <c r="I682" s="1">
        <v>-10</v>
      </c>
      <c r="J682" s="1">
        <v>-9</v>
      </c>
      <c r="K682" s="1">
        <v>-10</v>
      </c>
      <c r="L682" s="1">
        <v>-10</v>
      </c>
      <c r="M682" s="1">
        <v>-10</v>
      </c>
      <c r="N682" s="1">
        <v>-10</v>
      </c>
      <c r="O682" s="1">
        <v>-11</v>
      </c>
      <c r="P682" s="1">
        <v>-11</v>
      </c>
    </row>
    <row r="683" spans="1:16">
      <c r="A683" s="83">
        <v>4</v>
      </c>
      <c r="B683" s="83">
        <v>1996</v>
      </c>
      <c r="C683" s="84" t="s">
        <v>571</v>
      </c>
      <c r="D683" s="84" t="s">
        <v>579</v>
      </c>
      <c r="F683" s="1" t="s">
        <v>166</v>
      </c>
      <c r="G683" s="1">
        <v>-8</v>
      </c>
      <c r="H683" s="1">
        <v>-8</v>
      </c>
      <c r="I683" s="1">
        <v>4</v>
      </c>
      <c r="J683" s="1">
        <v>-1</v>
      </c>
      <c r="K683" s="1">
        <v>-2</v>
      </c>
      <c r="L683" s="1">
        <v>-6</v>
      </c>
      <c r="M683" s="1">
        <v>-7</v>
      </c>
      <c r="N683" s="1">
        <v>-8</v>
      </c>
      <c r="O683" s="1">
        <v>-8</v>
      </c>
      <c r="P683" s="1">
        <v>-12</v>
      </c>
    </row>
    <row r="684" spans="1:16">
      <c r="A684" s="83">
        <v>4</v>
      </c>
      <c r="B684" s="83">
        <v>1996</v>
      </c>
    </row>
    <row r="685" spans="1:16">
      <c r="A685" s="83">
        <v>4</v>
      </c>
      <c r="B685" s="83">
        <v>1996</v>
      </c>
      <c r="C685" s="84" t="s">
        <v>571</v>
      </c>
      <c r="D685" s="84" t="s">
        <v>580</v>
      </c>
      <c r="F685" s="1" t="s">
        <v>163</v>
      </c>
      <c r="G685" s="1">
        <v>1</v>
      </c>
      <c r="H685" s="1">
        <v>-1</v>
      </c>
      <c r="I685" s="1">
        <v>-1</v>
      </c>
      <c r="J685" s="1">
        <v>0</v>
      </c>
      <c r="K685" s="1">
        <v>-1</v>
      </c>
      <c r="L685" s="1">
        <v>-2</v>
      </c>
      <c r="M685" s="1">
        <v>0</v>
      </c>
      <c r="N685" s="1">
        <v>-2</v>
      </c>
      <c r="O685" s="1">
        <v>-2</v>
      </c>
      <c r="P685" s="1">
        <v>-3</v>
      </c>
    </row>
    <row r="686" spans="1:16">
      <c r="A686" s="83">
        <v>4</v>
      </c>
      <c r="B686" s="83">
        <v>1996</v>
      </c>
    </row>
    <row r="687" spans="1:16">
      <c r="A687" s="83">
        <v>4</v>
      </c>
      <c r="B687" s="83">
        <v>1996</v>
      </c>
      <c r="C687" s="84" t="s">
        <v>575</v>
      </c>
      <c r="D687" s="84" t="s">
        <v>646</v>
      </c>
      <c r="F687" s="1" t="s">
        <v>167</v>
      </c>
      <c r="G687" s="1">
        <f t="shared" ref="G687:P687" si="38">+G669+SUM(G672:G674)+SUM(G677:G678)+SUM(G681:G683)+G685</f>
        <v>144</v>
      </c>
      <c r="H687" s="1">
        <f t="shared" si="38"/>
        <v>165</v>
      </c>
      <c r="I687" s="1">
        <f t="shared" si="38"/>
        <v>175</v>
      </c>
      <c r="J687" s="1">
        <f t="shared" si="38"/>
        <v>182</v>
      </c>
      <c r="K687" s="1">
        <f t="shared" si="38"/>
        <v>191</v>
      </c>
      <c r="L687" s="1">
        <f t="shared" si="38"/>
        <v>194</v>
      </c>
      <c r="M687" s="1">
        <f t="shared" si="38"/>
        <v>210</v>
      </c>
      <c r="N687" s="1">
        <f t="shared" si="38"/>
        <v>225</v>
      </c>
      <c r="O687" s="1">
        <f t="shared" si="38"/>
        <v>244</v>
      </c>
      <c r="P687" s="1">
        <f t="shared" si="38"/>
        <v>265</v>
      </c>
    </row>
    <row r="688" spans="1:16">
      <c r="A688" s="83">
        <v>4</v>
      </c>
      <c r="B688" s="83">
        <v>1996</v>
      </c>
    </row>
    <row r="689" spans="1:17">
      <c r="A689" s="83">
        <v>4</v>
      </c>
      <c r="B689" s="83">
        <v>1996</v>
      </c>
      <c r="C689" s="84" t="s">
        <v>574</v>
      </c>
      <c r="D689" s="84" t="s">
        <v>589</v>
      </c>
      <c r="F689" s="1" t="s">
        <v>168</v>
      </c>
      <c r="G689" s="1">
        <v>0</v>
      </c>
      <c r="H689" s="1">
        <v>6</v>
      </c>
      <c r="I689" s="1">
        <v>19</v>
      </c>
      <c r="J689" s="1">
        <v>37</v>
      </c>
      <c r="K689" s="1">
        <v>53</v>
      </c>
      <c r="L689" s="1">
        <v>65</v>
      </c>
      <c r="M689" s="1">
        <v>75</v>
      </c>
      <c r="N689" s="1">
        <v>86</v>
      </c>
      <c r="O689" s="1">
        <v>98</v>
      </c>
      <c r="P689" s="1">
        <v>111</v>
      </c>
    </row>
    <row r="690" spans="1:17">
      <c r="A690" s="83">
        <v>4</v>
      </c>
      <c r="B690" s="83">
        <v>1996</v>
      </c>
    </row>
    <row r="691" spans="1:17">
      <c r="A691" s="83">
        <v>4</v>
      </c>
      <c r="B691" s="83">
        <v>1996</v>
      </c>
      <c r="C691" s="84" t="s">
        <v>575</v>
      </c>
      <c r="D691" s="84" t="s">
        <v>586</v>
      </c>
      <c r="F691" s="1" t="s">
        <v>169</v>
      </c>
      <c r="G691" s="1">
        <f>G687+G689</f>
        <v>144</v>
      </c>
      <c r="H691" s="1">
        <f t="shared" ref="H691:P691" si="39">H687+H689</f>
        <v>171</v>
      </c>
      <c r="I691" s="1">
        <f t="shared" si="39"/>
        <v>194</v>
      </c>
      <c r="J691" s="1">
        <f t="shared" si="39"/>
        <v>219</v>
      </c>
      <c r="K691" s="1">
        <f t="shared" si="39"/>
        <v>244</v>
      </c>
      <c r="L691" s="1">
        <f t="shared" si="39"/>
        <v>259</v>
      </c>
      <c r="M691" s="1">
        <f t="shared" si="39"/>
        <v>285</v>
      </c>
      <c r="N691" s="1">
        <f t="shared" si="39"/>
        <v>311</v>
      </c>
      <c r="O691" s="1">
        <f t="shared" si="39"/>
        <v>342</v>
      </c>
      <c r="P691" s="1">
        <f t="shared" si="39"/>
        <v>376</v>
      </c>
      <c r="Q691" s="1">
        <v>403</v>
      </c>
    </row>
    <row r="693" spans="1:17">
      <c r="A693" s="83">
        <v>1</v>
      </c>
      <c r="B693" s="83">
        <v>1997</v>
      </c>
      <c r="C693" s="84" t="s">
        <v>570</v>
      </c>
      <c r="F693" s="1" t="s">
        <v>170</v>
      </c>
      <c r="G693" s="1">
        <f>+G694+G695</f>
        <v>-20</v>
      </c>
      <c r="H693" s="1">
        <f t="shared" ref="H693:P693" si="40">+H694+H695</f>
        <v>-24</v>
      </c>
      <c r="I693" s="1">
        <f t="shared" si="40"/>
        <v>-25</v>
      </c>
      <c r="J693" s="1">
        <f t="shared" si="40"/>
        <v>-27</v>
      </c>
      <c r="K693" s="1">
        <f t="shared" si="40"/>
        <v>-28</v>
      </c>
      <c r="L693" s="1">
        <f t="shared" si="40"/>
        <v>-28</v>
      </c>
      <c r="M693" s="1">
        <f t="shared" si="40"/>
        <v>-27</v>
      </c>
      <c r="N693" s="1">
        <f t="shared" si="40"/>
        <v>-25</v>
      </c>
      <c r="O693" s="1">
        <f t="shared" si="40"/>
        <v>-22</v>
      </c>
      <c r="P693" s="1">
        <f t="shared" si="40"/>
        <v>-17</v>
      </c>
    </row>
    <row r="694" spans="1:17">
      <c r="A694" s="83">
        <v>1</v>
      </c>
      <c r="B694" s="83">
        <v>1997</v>
      </c>
      <c r="C694" s="84" t="s">
        <v>570</v>
      </c>
      <c r="D694" s="84" t="s">
        <v>578</v>
      </c>
      <c r="F694" s="1" t="s">
        <v>105</v>
      </c>
      <c r="G694" s="1">
        <v>-23</v>
      </c>
      <c r="H694" s="1">
        <v>-19</v>
      </c>
      <c r="I694" s="1">
        <v>-17</v>
      </c>
      <c r="J694" s="1">
        <v>-15</v>
      </c>
      <c r="K694" s="1">
        <v>-12</v>
      </c>
      <c r="L694" s="1">
        <v>-9</v>
      </c>
      <c r="M694" s="1">
        <v>-5</v>
      </c>
      <c r="N694" s="1">
        <v>-1</v>
      </c>
      <c r="O694" s="1">
        <v>5</v>
      </c>
      <c r="P694" s="1">
        <v>11</v>
      </c>
    </row>
    <row r="695" spans="1:17">
      <c r="A695" s="83">
        <v>1</v>
      </c>
      <c r="B695" s="83">
        <v>1997</v>
      </c>
      <c r="C695" s="84" t="s">
        <v>570</v>
      </c>
      <c r="D695" s="84" t="s">
        <v>579</v>
      </c>
      <c r="F695" s="1" t="s">
        <v>19</v>
      </c>
      <c r="G695" s="1">
        <f>+G696+G697</f>
        <v>3</v>
      </c>
      <c r="H695" s="1">
        <f t="shared" ref="H695:P695" si="41">+H696+H697</f>
        <v>-5</v>
      </c>
      <c r="I695" s="1">
        <f t="shared" si="41"/>
        <v>-8</v>
      </c>
      <c r="J695" s="1">
        <f t="shared" si="41"/>
        <v>-12</v>
      </c>
      <c r="K695" s="1">
        <f t="shared" si="41"/>
        <v>-16</v>
      </c>
      <c r="L695" s="1">
        <f t="shared" si="41"/>
        <v>-19</v>
      </c>
      <c r="M695" s="1">
        <f t="shared" si="41"/>
        <v>-22</v>
      </c>
      <c r="N695" s="1">
        <f t="shared" si="41"/>
        <v>-24</v>
      </c>
      <c r="O695" s="1">
        <f t="shared" si="41"/>
        <v>-27</v>
      </c>
      <c r="P695" s="1">
        <f t="shared" si="41"/>
        <v>-28</v>
      </c>
    </row>
    <row r="696" spans="1:17">
      <c r="A696" s="83">
        <v>1</v>
      </c>
      <c r="B696" s="83">
        <v>1997</v>
      </c>
      <c r="C696" s="84" t="s">
        <v>570</v>
      </c>
      <c r="D696" s="84" t="s">
        <v>580</v>
      </c>
      <c r="F696" s="1" t="s">
        <v>52</v>
      </c>
      <c r="G696" s="1">
        <v>5</v>
      </c>
      <c r="H696" s="1">
        <v>1</v>
      </c>
      <c r="I696" s="1">
        <v>-2</v>
      </c>
      <c r="J696" s="1">
        <v>-7</v>
      </c>
      <c r="K696" s="1">
        <v>-12</v>
      </c>
      <c r="L696" s="1">
        <v>-15</v>
      </c>
      <c r="M696" s="1">
        <v>-18</v>
      </c>
      <c r="N696" s="1">
        <v>-19</v>
      </c>
      <c r="O696" s="1">
        <v>-22</v>
      </c>
      <c r="P696" s="1">
        <v>-24</v>
      </c>
    </row>
    <row r="697" spans="1:17">
      <c r="A697" s="83">
        <v>1</v>
      </c>
      <c r="B697" s="83">
        <v>1997</v>
      </c>
      <c r="C697" s="84" t="s">
        <v>570</v>
      </c>
      <c r="D697" s="84" t="s">
        <v>579</v>
      </c>
      <c r="F697" s="1" t="s">
        <v>32</v>
      </c>
      <c r="G697" s="1">
        <v>-2</v>
      </c>
      <c r="H697" s="1">
        <v>-6</v>
      </c>
      <c r="I697" s="1">
        <v>-6</v>
      </c>
      <c r="J697" s="1">
        <v>-5</v>
      </c>
      <c r="K697" s="1">
        <v>-4</v>
      </c>
      <c r="L697" s="1">
        <v>-4</v>
      </c>
      <c r="M697" s="1">
        <v>-4</v>
      </c>
      <c r="N697" s="1">
        <v>-5</v>
      </c>
      <c r="O697" s="1">
        <v>-5</v>
      </c>
      <c r="P697" s="1">
        <v>-4</v>
      </c>
    </row>
    <row r="698" spans="1:17">
      <c r="A698" s="83">
        <v>1</v>
      </c>
      <c r="B698" s="83">
        <v>1997</v>
      </c>
      <c r="F698" s="1" t="s">
        <v>1</v>
      </c>
    </row>
    <row r="699" spans="1:17">
      <c r="A699" s="83">
        <v>1</v>
      </c>
      <c r="B699" s="83">
        <v>1997</v>
      </c>
      <c r="C699" s="84" t="s">
        <v>571</v>
      </c>
      <c r="F699" s="1" t="s">
        <v>20</v>
      </c>
      <c r="G699" s="1">
        <f>+G700+G701</f>
        <v>-13</v>
      </c>
      <c r="H699" s="1">
        <f t="shared" ref="H699:P699" si="42">+H700+H701</f>
        <v>-42</v>
      </c>
      <c r="I699" s="1">
        <f t="shared" si="42"/>
        <v>-36</v>
      </c>
      <c r="J699" s="1">
        <f t="shared" si="42"/>
        <v>-34</v>
      </c>
      <c r="K699" s="1">
        <f t="shared" si="42"/>
        <v>-51</v>
      </c>
      <c r="L699" s="1">
        <f t="shared" si="42"/>
        <v>-52</v>
      </c>
      <c r="M699" s="1">
        <f t="shared" si="42"/>
        <v>-63</v>
      </c>
      <c r="N699" s="1">
        <f t="shared" si="42"/>
        <v>-76</v>
      </c>
      <c r="O699" s="1">
        <f t="shared" si="42"/>
        <v>-75</v>
      </c>
      <c r="P699" s="1">
        <f t="shared" si="42"/>
        <v>-92</v>
      </c>
    </row>
    <row r="700" spans="1:17">
      <c r="A700" s="83">
        <v>1</v>
      </c>
      <c r="B700" s="83">
        <v>1997</v>
      </c>
      <c r="C700" s="84" t="s">
        <v>571</v>
      </c>
      <c r="D700" s="84" t="s">
        <v>578</v>
      </c>
      <c r="F700" s="1" t="s">
        <v>18</v>
      </c>
      <c r="G700" s="1">
        <v>0</v>
      </c>
      <c r="H700" s="1">
        <v>-5</v>
      </c>
      <c r="I700" s="1">
        <v>-7</v>
      </c>
      <c r="J700" s="1">
        <v>-9</v>
      </c>
      <c r="K700" s="1">
        <v>-11</v>
      </c>
      <c r="L700" s="1">
        <v>-11</v>
      </c>
      <c r="M700" s="1">
        <v>-7</v>
      </c>
      <c r="N700" s="1">
        <v>-9</v>
      </c>
      <c r="O700" s="1">
        <v>-8</v>
      </c>
      <c r="P700" s="1">
        <v>-5</v>
      </c>
    </row>
    <row r="701" spans="1:17">
      <c r="A701" s="83">
        <v>1</v>
      </c>
      <c r="B701" s="83">
        <v>1997</v>
      </c>
      <c r="C701" s="84" t="s">
        <v>571</v>
      </c>
      <c r="D701" s="84" t="s">
        <v>579</v>
      </c>
      <c r="F701" s="1" t="s">
        <v>19</v>
      </c>
      <c r="G701" s="1">
        <f>SUM(G702:G706)</f>
        <v>-13</v>
      </c>
      <c r="H701" s="1">
        <f t="shared" ref="H701:P701" si="43">SUM(H702:H706)</f>
        <v>-37</v>
      </c>
      <c r="I701" s="1">
        <f t="shared" si="43"/>
        <v>-29</v>
      </c>
      <c r="J701" s="1">
        <f t="shared" si="43"/>
        <v>-25</v>
      </c>
      <c r="K701" s="1">
        <f t="shared" si="43"/>
        <v>-40</v>
      </c>
      <c r="L701" s="1">
        <f t="shared" si="43"/>
        <v>-41</v>
      </c>
      <c r="M701" s="1">
        <f t="shared" si="43"/>
        <v>-56</v>
      </c>
      <c r="N701" s="1">
        <f t="shared" si="43"/>
        <v>-67</v>
      </c>
      <c r="O701" s="1">
        <f t="shared" si="43"/>
        <v>-67</v>
      </c>
      <c r="P701" s="1">
        <f t="shared" si="43"/>
        <v>-87</v>
      </c>
    </row>
    <row r="702" spans="1:17">
      <c r="A702" s="83">
        <v>1</v>
      </c>
      <c r="B702" s="83">
        <v>1997</v>
      </c>
      <c r="C702" s="84" t="s">
        <v>571</v>
      </c>
      <c r="D702" s="84" t="s">
        <v>579</v>
      </c>
      <c r="F702" s="1" t="s">
        <v>171</v>
      </c>
      <c r="G702" s="1">
        <v>-13</v>
      </c>
      <c r="H702" s="1">
        <v>-17</v>
      </c>
      <c r="I702" s="1">
        <v>-18</v>
      </c>
      <c r="J702" s="1">
        <v>-17</v>
      </c>
      <c r="K702" s="1">
        <v>-31</v>
      </c>
      <c r="L702" s="1">
        <v>-31</v>
      </c>
      <c r="M702" s="1">
        <v>-37</v>
      </c>
      <c r="N702" s="1">
        <v>-44</v>
      </c>
      <c r="O702" s="1">
        <v>-42</v>
      </c>
      <c r="P702" s="1">
        <v>-59</v>
      </c>
    </row>
    <row r="703" spans="1:17">
      <c r="A703" s="83">
        <v>1</v>
      </c>
      <c r="B703" s="83">
        <v>1997</v>
      </c>
      <c r="C703" s="84" t="s">
        <v>571</v>
      </c>
      <c r="D703" s="84" t="s">
        <v>579</v>
      </c>
      <c r="F703" s="1" t="s">
        <v>172</v>
      </c>
      <c r="G703" s="1">
        <v>-2</v>
      </c>
      <c r="H703" s="1">
        <v>-2</v>
      </c>
      <c r="I703" s="1">
        <v>-1</v>
      </c>
      <c r="J703" s="1">
        <v>-2</v>
      </c>
      <c r="K703" s="1">
        <v>-3</v>
      </c>
      <c r="L703" s="1">
        <v>-4</v>
      </c>
      <c r="M703" s="1">
        <v>-5</v>
      </c>
      <c r="N703" s="1">
        <v>-5</v>
      </c>
      <c r="O703" s="1">
        <v>-4</v>
      </c>
      <c r="P703" s="1">
        <v>-3</v>
      </c>
    </row>
    <row r="704" spans="1:17">
      <c r="A704" s="83">
        <v>1</v>
      </c>
      <c r="B704" s="83">
        <v>1997</v>
      </c>
      <c r="C704" s="84" t="s">
        <v>571</v>
      </c>
      <c r="D704" s="84" t="s">
        <v>579</v>
      </c>
      <c r="F704" s="1" t="s">
        <v>65</v>
      </c>
      <c r="G704" s="1">
        <v>-4</v>
      </c>
      <c r="H704" s="1">
        <v>-3</v>
      </c>
      <c r="I704" s="1">
        <v>-2</v>
      </c>
      <c r="J704" s="1">
        <v>0</v>
      </c>
      <c r="K704" s="1">
        <v>1</v>
      </c>
      <c r="L704" s="1">
        <v>1</v>
      </c>
      <c r="M704" s="1">
        <v>0</v>
      </c>
      <c r="N704" s="1">
        <v>0</v>
      </c>
      <c r="O704" s="1">
        <v>0</v>
      </c>
      <c r="P704" s="1">
        <v>-1</v>
      </c>
    </row>
    <row r="705" spans="1:17">
      <c r="A705" s="83">
        <v>1</v>
      </c>
      <c r="B705" s="83">
        <v>1997</v>
      </c>
      <c r="C705" s="84" t="s">
        <v>571</v>
      </c>
      <c r="D705" s="84" t="s">
        <v>580</v>
      </c>
      <c r="F705" s="1" t="s">
        <v>52</v>
      </c>
      <c r="G705" s="1">
        <v>-2</v>
      </c>
      <c r="H705" s="1">
        <v>-5</v>
      </c>
      <c r="I705" s="1">
        <v>-5</v>
      </c>
      <c r="J705" s="1">
        <v>-7</v>
      </c>
      <c r="K705" s="1">
        <v>-11</v>
      </c>
      <c r="L705" s="1">
        <v>-13</v>
      </c>
      <c r="M705" s="1">
        <v>-17</v>
      </c>
      <c r="N705" s="1">
        <v>-20</v>
      </c>
      <c r="O705" s="1">
        <v>-24</v>
      </c>
      <c r="P705" s="1">
        <v>-27</v>
      </c>
    </row>
    <row r="706" spans="1:17">
      <c r="A706" s="83">
        <v>1</v>
      </c>
      <c r="B706" s="83">
        <v>1997</v>
      </c>
      <c r="C706" s="84" t="s">
        <v>571</v>
      </c>
      <c r="D706" s="84" t="s">
        <v>579</v>
      </c>
      <c r="F706" s="1" t="s">
        <v>173</v>
      </c>
      <c r="G706" s="1">
        <v>8</v>
      </c>
      <c r="H706" s="1">
        <v>-10</v>
      </c>
      <c r="I706" s="1">
        <v>-3</v>
      </c>
      <c r="J706" s="1">
        <v>1</v>
      </c>
      <c r="K706" s="1">
        <v>4</v>
      </c>
      <c r="L706" s="1">
        <v>6</v>
      </c>
      <c r="M706" s="1">
        <v>3</v>
      </c>
      <c r="N706" s="1">
        <v>2</v>
      </c>
      <c r="O706" s="1">
        <v>3</v>
      </c>
      <c r="P706" s="1">
        <v>3</v>
      </c>
    </row>
    <row r="707" spans="1:17">
      <c r="A707" s="83">
        <v>1</v>
      </c>
      <c r="B707" s="83">
        <v>1997</v>
      </c>
    </row>
    <row r="708" spans="1:17">
      <c r="A708" s="83">
        <v>1</v>
      </c>
      <c r="B708" s="83">
        <v>1997</v>
      </c>
      <c r="C708" s="84" t="s">
        <v>572</v>
      </c>
      <c r="F708" s="1" t="s">
        <v>174</v>
      </c>
    </row>
    <row r="709" spans="1:17">
      <c r="A709" s="83">
        <v>1</v>
      </c>
      <c r="B709" s="83">
        <v>1997</v>
      </c>
      <c r="C709" s="84" t="s">
        <v>572</v>
      </c>
      <c r="F709" s="1" t="s">
        <v>175</v>
      </c>
      <c r="G709" s="1">
        <f t="shared" ref="G709:P709" si="44">+G711+G710</f>
        <v>-14</v>
      </c>
      <c r="H709" s="1">
        <f t="shared" si="44"/>
        <v>-8</v>
      </c>
      <c r="I709" s="1">
        <f t="shared" si="44"/>
        <v>-11</v>
      </c>
      <c r="J709" s="1">
        <f t="shared" si="44"/>
        <v>-12</v>
      </c>
      <c r="K709" s="1">
        <f t="shared" si="44"/>
        <v>-13</v>
      </c>
      <c r="L709" s="1">
        <f t="shared" si="44"/>
        <v>-17</v>
      </c>
      <c r="M709" s="1">
        <f t="shared" si="44"/>
        <v>-19</v>
      </c>
      <c r="N709" s="1">
        <f t="shared" si="44"/>
        <v>-22</v>
      </c>
      <c r="O709" s="1">
        <f t="shared" si="44"/>
        <v>-25</v>
      </c>
      <c r="P709" s="1">
        <f t="shared" si="44"/>
        <v>-28</v>
      </c>
    </row>
    <row r="710" spans="1:17">
      <c r="A710" s="83">
        <v>1</v>
      </c>
      <c r="B710" s="83">
        <v>1997</v>
      </c>
      <c r="C710" s="84" t="s">
        <v>572</v>
      </c>
      <c r="D710" s="84" t="s">
        <v>578</v>
      </c>
      <c r="F710" s="1" t="s">
        <v>118</v>
      </c>
      <c r="G710" s="1">
        <v>-1</v>
      </c>
      <c r="H710" s="1">
        <v>0</v>
      </c>
      <c r="I710" s="1">
        <v>-1</v>
      </c>
      <c r="J710" s="1">
        <v>-1</v>
      </c>
      <c r="K710" s="1">
        <v>0</v>
      </c>
      <c r="L710" s="1">
        <v>0</v>
      </c>
      <c r="M710" s="1">
        <v>0</v>
      </c>
      <c r="N710" s="1">
        <v>-1</v>
      </c>
      <c r="O710" s="1">
        <v>0</v>
      </c>
      <c r="P710" s="1">
        <v>-1</v>
      </c>
    </row>
    <row r="711" spans="1:17">
      <c r="A711" s="83">
        <v>1</v>
      </c>
      <c r="B711" s="83">
        <v>1997</v>
      </c>
      <c r="C711" s="84" t="s">
        <v>572</v>
      </c>
      <c r="D711" s="84" t="s">
        <v>579</v>
      </c>
      <c r="F711" s="1" t="s">
        <v>119</v>
      </c>
      <c r="G711" s="1">
        <f t="shared" ref="G711:P711" si="45">SUM(G712:G714)</f>
        <v>-13</v>
      </c>
      <c r="H711" s="1">
        <f t="shared" si="45"/>
        <v>-8</v>
      </c>
      <c r="I711" s="1">
        <f t="shared" si="45"/>
        <v>-10</v>
      </c>
      <c r="J711" s="1">
        <f t="shared" si="45"/>
        <v>-11</v>
      </c>
      <c r="K711" s="1">
        <f t="shared" si="45"/>
        <v>-13</v>
      </c>
      <c r="L711" s="1">
        <f t="shared" si="45"/>
        <v>-17</v>
      </c>
      <c r="M711" s="1">
        <f t="shared" si="45"/>
        <v>-19</v>
      </c>
      <c r="N711" s="1">
        <f t="shared" si="45"/>
        <v>-21</v>
      </c>
      <c r="O711" s="1">
        <f t="shared" si="45"/>
        <v>-25</v>
      </c>
      <c r="P711" s="1">
        <f t="shared" si="45"/>
        <v>-27</v>
      </c>
    </row>
    <row r="712" spans="1:17">
      <c r="A712" s="83">
        <v>1</v>
      </c>
      <c r="B712" s="83">
        <v>1997</v>
      </c>
      <c r="C712" s="84" t="s">
        <v>572</v>
      </c>
      <c r="D712" s="84" t="s">
        <v>579</v>
      </c>
      <c r="F712" s="1" t="s">
        <v>176</v>
      </c>
      <c r="G712" s="1">
        <v>-2</v>
      </c>
      <c r="H712" s="1">
        <v>1</v>
      </c>
      <c r="I712" s="1">
        <v>1</v>
      </c>
      <c r="J712" s="1">
        <v>2</v>
      </c>
      <c r="K712" s="1">
        <v>2</v>
      </c>
      <c r="L712" s="1">
        <v>2</v>
      </c>
      <c r="M712" s="1">
        <v>2</v>
      </c>
      <c r="N712" s="1">
        <v>2</v>
      </c>
      <c r="O712" s="1">
        <v>2</v>
      </c>
      <c r="P712" s="1">
        <v>2</v>
      </c>
    </row>
    <row r="713" spans="1:17">
      <c r="A713" s="83">
        <v>1</v>
      </c>
      <c r="B713" s="83">
        <v>1997</v>
      </c>
      <c r="C713" s="84" t="s">
        <v>572</v>
      </c>
      <c r="D713" s="84" t="s">
        <v>579</v>
      </c>
      <c r="F713" s="1" t="s">
        <v>177</v>
      </c>
      <c r="G713" s="1">
        <v>-3</v>
      </c>
      <c r="H713" s="1">
        <v>-8</v>
      </c>
      <c r="I713" s="1">
        <v>-9</v>
      </c>
      <c r="J713" s="1">
        <v>-10</v>
      </c>
      <c r="K713" s="1">
        <v>-11</v>
      </c>
      <c r="L713" s="1">
        <v>-13</v>
      </c>
      <c r="M713" s="1">
        <v>-14</v>
      </c>
      <c r="N713" s="1">
        <v>-15</v>
      </c>
      <c r="O713" s="1">
        <v>-17</v>
      </c>
      <c r="P713" s="1">
        <v>-18</v>
      </c>
    </row>
    <row r="714" spans="1:17">
      <c r="A714" s="83">
        <v>1</v>
      </c>
      <c r="B714" s="83">
        <v>1997</v>
      </c>
      <c r="C714" s="84" t="s">
        <v>572</v>
      </c>
      <c r="D714" s="84" t="s">
        <v>579</v>
      </c>
      <c r="F714" s="1" t="s">
        <v>178</v>
      </c>
      <c r="G714" s="1">
        <v>-8</v>
      </c>
      <c r="H714" s="1">
        <v>-1</v>
      </c>
      <c r="I714" s="1">
        <v>-2</v>
      </c>
      <c r="J714" s="1">
        <v>-3</v>
      </c>
      <c r="K714" s="1">
        <v>-4</v>
      </c>
      <c r="L714" s="1">
        <v>-6</v>
      </c>
      <c r="M714" s="1">
        <v>-7</v>
      </c>
      <c r="N714" s="1">
        <v>-8</v>
      </c>
      <c r="O714" s="1">
        <v>-10</v>
      </c>
      <c r="P714" s="1">
        <v>-11</v>
      </c>
    </row>
    <row r="715" spans="1:17">
      <c r="A715" s="83">
        <v>1</v>
      </c>
      <c r="B715" s="83">
        <v>1997</v>
      </c>
    </row>
    <row r="716" spans="1:17">
      <c r="A716" s="83">
        <v>1</v>
      </c>
      <c r="B716" s="83">
        <v>1997</v>
      </c>
      <c r="C716" s="84" t="s">
        <v>575</v>
      </c>
      <c r="D716" s="84" t="s">
        <v>646</v>
      </c>
      <c r="F716" s="1" t="s">
        <v>179</v>
      </c>
      <c r="G716" s="1">
        <f>+H691+G693+G699+G709</f>
        <v>124</v>
      </c>
      <c r="H716" s="1">
        <f t="shared" ref="H716:P716" si="46">+I691+H693+H699+H709</f>
        <v>120</v>
      </c>
      <c r="I716" s="1">
        <f t="shared" si="46"/>
        <v>147</v>
      </c>
      <c r="J716" s="1">
        <f t="shared" si="46"/>
        <v>171</v>
      </c>
      <c r="K716" s="1">
        <f t="shared" si="46"/>
        <v>167</v>
      </c>
      <c r="L716" s="1">
        <f t="shared" si="46"/>
        <v>188</v>
      </c>
      <c r="M716" s="1">
        <f t="shared" si="46"/>
        <v>202</v>
      </c>
      <c r="N716" s="1">
        <f t="shared" si="46"/>
        <v>219</v>
      </c>
      <c r="O716" s="1">
        <f t="shared" si="46"/>
        <v>254</v>
      </c>
      <c r="P716" s="1">
        <f t="shared" si="46"/>
        <v>266</v>
      </c>
      <c r="Q716" s="1">
        <v>278</v>
      </c>
    </row>
    <row r="718" spans="1:17">
      <c r="A718" s="83">
        <v>1</v>
      </c>
      <c r="B718" s="83">
        <v>1997</v>
      </c>
      <c r="C718" s="84" t="s">
        <v>574</v>
      </c>
      <c r="D718" s="84" t="s">
        <v>582</v>
      </c>
      <c r="F718" s="1" t="s">
        <v>180</v>
      </c>
      <c r="G718" s="1">
        <v>0.2</v>
      </c>
      <c r="H718" s="1">
        <v>-0.3</v>
      </c>
      <c r="I718" s="1">
        <v>0.2</v>
      </c>
      <c r="J718" s="1">
        <v>0.3</v>
      </c>
      <c r="K718" s="1">
        <v>0.2</v>
      </c>
      <c r="L718" s="1">
        <v>0.4</v>
      </c>
      <c r="M718" s="1">
        <v>-0.4</v>
      </c>
      <c r="N718" s="1">
        <v>0.3</v>
      </c>
      <c r="O718" s="1">
        <v>-0.3</v>
      </c>
      <c r="P718" s="1">
        <v>-0.4</v>
      </c>
      <c r="Q718" s="1">
        <v>0</v>
      </c>
    </row>
    <row r="720" spans="1:17">
      <c r="A720" s="83">
        <v>1</v>
      </c>
      <c r="B720" s="83">
        <v>1997</v>
      </c>
      <c r="C720" s="84" t="s">
        <v>575</v>
      </c>
      <c r="D720" s="84" t="s">
        <v>586</v>
      </c>
      <c r="F720" s="5" t="s">
        <v>181</v>
      </c>
      <c r="G720" s="1">
        <f>+G716+G718</f>
        <v>124.2</v>
      </c>
      <c r="H720" s="1">
        <f>+H716+H718</f>
        <v>119.7</v>
      </c>
      <c r="I720" s="1">
        <f t="shared" ref="I720:Q720" si="47">+I716+I718</f>
        <v>147.19999999999999</v>
      </c>
      <c r="J720" s="1">
        <f t="shared" si="47"/>
        <v>171.3</v>
      </c>
      <c r="K720" s="1">
        <f t="shared" si="47"/>
        <v>167.2</v>
      </c>
      <c r="L720" s="1">
        <f t="shared" si="47"/>
        <v>188.4</v>
      </c>
      <c r="M720" s="1">
        <f t="shared" si="47"/>
        <v>201.6</v>
      </c>
      <c r="N720" s="1">
        <f t="shared" si="47"/>
        <v>219.3</v>
      </c>
      <c r="O720" s="1">
        <f t="shared" si="47"/>
        <v>253.7</v>
      </c>
      <c r="P720" s="1">
        <f t="shared" si="47"/>
        <v>265.60000000000002</v>
      </c>
      <c r="Q720" s="1">
        <f t="shared" si="47"/>
        <v>278</v>
      </c>
    </row>
    <row r="722" spans="1:17">
      <c r="A722" s="83">
        <v>3</v>
      </c>
      <c r="B722" s="83">
        <v>1997</v>
      </c>
      <c r="C722" s="84" t="s">
        <v>571</v>
      </c>
      <c r="F722" s="1" t="s">
        <v>159</v>
      </c>
    </row>
    <row r="723" spans="1:17">
      <c r="A723" s="83">
        <v>3</v>
      </c>
      <c r="B723" s="83">
        <v>1997</v>
      </c>
      <c r="C723" s="84" t="s">
        <v>571</v>
      </c>
      <c r="D723" s="84" t="s">
        <v>578</v>
      </c>
      <c r="F723" s="1" t="s">
        <v>18</v>
      </c>
      <c r="G723" s="1">
        <v>0.4</v>
      </c>
      <c r="H723" s="1">
        <v>0.4</v>
      </c>
      <c r="I723" s="1">
        <v>0.4</v>
      </c>
      <c r="J723" s="1">
        <v>0.4</v>
      </c>
      <c r="K723" s="1">
        <v>0.3</v>
      </c>
      <c r="L723" s="1">
        <v>0.1</v>
      </c>
      <c r="M723" s="1">
        <v>0</v>
      </c>
      <c r="N723" s="1">
        <v>0</v>
      </c>
      <c r="O723" s="1">
        <v>0</v>
      </c>
      <c r="P723" s="1">
        <v>-0.1</v>
      </c>
      <c r="Q723" s="1">
        <v>-0.1</v>
      </c>
    </row>
    <row r="724" spans="1:17">
      <c r="A724" s="83">
        <v>3</v>
      </c>
      <c r="B724" s="83">
        <v>1997</v>
      </c>
      <c r="C724" s="84" t="s">
        <v>571</v>
      </c>
      <c r="D724" s="84" t="s">
        <v>579</v>
      </c>
      <c r="F724" s="1" t="s">
        <v>19</v>
      </c>
    </row>
    <row r="725" spans="1:17">
      <c r="A725" s="83">
        <v>3</v>
      </c>
      <c r="B725" s="83">
        <v>1997</v>
      </c>
      <c r="C725" s="84" t="s">
        <v>571</v>
      </c>
      <c r="D725" s="84" t="s">
        <v>579</v>
      </c>
      <c r="F725" s="1" t="s">
        <v>120</v>
      </c>
      <c r="G725" s="1">
        <v>1.7</v>
      </c>
      <c r="H725" s="1">
        <v>1.5</v>
      </c>
      <c r="I725" s="1">
        <v>1.5</v>
      </c>
      <c r="J725" s="1">
        <v>1.6</v>
      </c>
      <c r="K725" s="1">
        <v>1.6</v>
      </c>
      <c r="L725" s="1">
        <v>1.7</v>
      </c>
      <c r="M725" s="1">
        <v>1.7</v>
      </c>
      <c r="N725" s="1">
        <v>1.8</v>
      </c>
      <c r="O725" s="1">
        <v>1.8</v>
      </c>
      <c r="P725" s="1">
        <v>1.9</v>
      </c>
      <c r="Q725" s="1">
        <v>1.9</v>
      </c>
    </row>
    <row r="726" spans="1:17">
      <c r="A726" s="83">
        <v>3</v>
      </c>
      <c r="B726" s="83">
        <v>1997</v>
      </c>
      <c r="C726" s="84" t="s">
        <v>571</v>
      </c>
      <c r="D726" s="84" t="s">
        <v>579</v>
      </c>
      <c r="F726" s="1" t="s">
        <v>121</v>
      </c>
    </row>
    <row r="727" spans="1:17">
      <c r="A727" s="83">
        <v>3</v>
      </c>
      <c r="B727" s="83">
        <v>1997</v>
      </c>
      <c r="C727" s="84" t="s">
        <v>571</v>
      </c>
      <c r="D727" s="84" t="s">
        <v>579</v>
      </c>
      <c r="F727" s="1" t="s">
        <v>182</v>
      </c>
      <c r="G727" s="1">
        <v>-1</v>
      </c>
      <c r="H727" s="1">
        <v>-0.1</v>
      </c>
      <c r="I727" s="1">
        <v>-0.1</v>
      </c>
      <c r="J727" s="1">
        <v>-0.1</v>
      </c>
      <c r="K727" s="1">
        <v>-0.1</v>
      </c>
      <c r="L727" s="1">
        <v>-0.1</v>
      </c>
      <c r="M727" s="1">
        <v>-0.1</v>
      </c>
      <c r="N727" s="1">
        <v>-0.1</v>
      </c>
      <c r="O727" s="1">
        <v>-0.1</v>
      </c>
      <c r="P727" s="1">
        <v>-0.1</v>
      </c>
      <c r="Q727" s="1">
        <v>-0.1</v>
      </c>
    </row>
    <row r="728" spans="1:17">
      <c r="A728" s="83">
        <v>3</v>
      </c>
      <c r="B728" s="83">
        <v>1997</v>
      </c>
      <c r="C728" s="84" t="s">
        <v>571</v>
      </c>
      <c r="D728" s="84" t="s">
        <v>579</v>
      </c>
      <c r="F728" s="1" t="s">
        <v>183</v>
      </c>
      <c r="G728" s="1">
        <v>-2</v>
      </c>
      <c r="H728" s="1">
        <v>0.6</v>
      </c>
      <c r="I728" s="1">
        <v>0.3</v>
      </c>
      <c r="J728" s="1">
        <v>0.1</v>
      </c>
      <c r="K728" s="1">
        <v>-0.1</v>
      </c>
      <c r="L728" s="1">
        <v>-0.2</v>
      </c>
      <c r="M728" s="1">
        <v>-0.1</v>
      </c>
      <c r="N728" s="1">
        <v>-0.2</v>
      </c>
      <c r="O728" s="1">
        <v>-0.3</v>
      </c>
      <c r="P728" s="1">
        <v>-0.3</v>
      </c>
      <c r="Q728" s="1">
        <v>-0.4</v>
      </c>
    </row>
    <row r="729" spans="1:17">
      <c r="A729" s="83">
        <v>3</v>
      </c>
      <c r="B729" s="83">
        <v>1997</v>
      </c>
      <c r="C729" s="84" t="s">
        <v>571</v>
      </c>
      <c r="D729" s="84" t="s">
        <v>579</v>
      </c>
      <c r="F729" s="1" t="s">
        <v>184</v>
      </c>
      <c r="G729" s="1">
        <v>-1</v>
      </c>
      <c r="H729" s="1">
        <v>-0.8</v>
      </c>
      <c r="I729" s="1">
        <v>-0.6</v>
      </c>
      <c r="J729" s="1">
        <v>-0.3</v>
      </c>
      <c r="K729" s="1">
        <v>0</v>
      </c>
      <c r="L729" s="1">
        <v>0</v>
      </c>
      <c r="M729" s="1">
        <v>-0.1</v>
      </c>
      <c r="N729" s="1">
        <v>-0.1</v>
      </c>
      <c r="O729" s="1">
        <v>-0.1</v>
      </c>
      <c r="P729" s="1">
        <v>-0.1</v>
      </c>
      <c r="Q729" s="1">
        <v>-0.1</v>
      </c>
    </row>
    <row r="730" spans="1:17">
      <c r="A730" s="83">
        <v>3</v>
      </c>
      <c r="B730" s="83">
        <v>1997</v>
      </c>
      <c r="C730" s="84" t="s">
        <v>571</v>
      </c>
      <c r="D730" s="84" t="s">
        <v>579</v>
      </c>
      <c r="F730" s="1" t="s">
        <v>185</v>
      </c>
      <c r="G730" s="1">
        <v>-3</v>
      </c>
      <c r="H730" s="1">
        <v>1.7</v>
      </c>
      <c r="I730" s="1">
        <v>1.9</v>
      </c>
      <c r="J730" s="1">
        <v>0.3</v>
      </c>
      <c r="K730" s="1">
        <v>0</v>
      </c>
      <c r="L730" s="1">
        <v>0</v>
      </c>
      <c r="M730" s="1">
        <v>0</v>
      </c>
      <c r="N730" s="1">
        <v>0</v>
      </c>
      <c r="O730" s="1">
        <v>0</v>
      </c>
      <c r="P730" s="1">
        <v>0</v>
      </c>
      <c r="Q730" s="1">
        <v>0</v>
      </c>
    </row>
    <row r="731" spans="1:17">
      <c r="A731" s="83">
        <v>3</v>
      </c>
      <c r="B731" s="83">
        <v>1997</v>
      </c>
      <c r="C731" s="84" t="s">
        <v>571</v>
      </c>
      <c r="D731" s="84" t="s">
        <v>580</v>
      </c>
      <c r="F731" s="1" t="s">
        <v>157</v>
      </c>
      <c r="G731" s="1">
        <v>-0.6</v>
      </c>
      <c r="H731" s="1">
        <v>-0.6</v>
      </c>
      <c r="I731" s="1">
        <v>-1</v>
      </c>
      <c r="J731" s="1">
        <v>-1.2</v>
      </c>
      <c r="K731" s="1">
        <v>-1.1000000000000001</v>
      </c>
      <c r="L731" s="1">
        <v>-1.1000000000000001</v>
      </c>
      <c r="M731" s="1">
        <v>-0.9</v>
      </c>
      <c r="N731" s="1">
        <v>-0.7</v>
      </c>
      <c r="O731" s="1">
        <v>-0.3</v>
      </c>
      <c r="P731" s="1">
        <v>0.3</v>
      </c>
      <c r="Q731" s="1">
        <v>0.9</v>
      </c>
    </row>
    <row r="732" spans="1:17">
      <c r="A732" s="83">
        <v>3</v>
      </c>
      <c r="B732" s="83">
        <v>1997</v>
      </c>
      <c r="C732" s="84" t="s">
        <v>571</v>
      </c>
      <c r="D732" s="84" t="s">
        <v>579</v>
      </c>
      <c r="F732" s="1" t="s">
        <v>186</v>
      </c>
      <c r="G732" s="1">
        <v>-3.6</v>
      </c>
      <c r="H732" s="1">
        <v>-0.3</v>
      </c>
      <c r="I732" s="1">
        <v>-0.9</v>
      </c>
      <c r="J732" s="1">
        <v>0.3</v>
      </c>
      <c r="K732" s="1">
        <v>-1.2</v>
      </c>
      <c r="L732" s="1">
        <v>-1.3</v>
      </c>
      <c r="M732" s="1">
        <v>-0.3</v>
      </c>
      <c r="N732" s="1">
        <v>0.1</v>
      </c>
      <c r="O732" s="1">
        <v>0.7</v>
      </c>
      <c r="P732" s="1">
        <v>0.9</v>
      </c>
      <c r="Q732" s="1">
        <v>-2.4</v>
      </c>
    </row>
    <row r="733" spans="1:17">
      <c r="A733" s="83">
        <v>3</v>
      </c>
      <c r="B733" s="83">
        <v>1997</v>
      </c>
      <c r="C733" s="84" t="s">
        <v>571</v>
      </c>
      <c r="D733" s="84" t="s">
        <v>579</v>
      </c>
      <c r="F733" s="1" t="s">
        <v>187</v>
      </c>
      <c r="G733" s="1">
        <v>-11.3</v>
      </c>
      <c r="H733" s="1">
        <v>0.5</v>
      </c>
      <c r="I733" s="1">
        <v>-0.4</v>
      </c>
      <c r="J733" s="1">
        <v>-0.9</v>
      </c>
      <c r="K733" s="1">
        <v>-2.5</v>
      </c>
      <c r="L733" s="1">
        <v>-2.6</v>
      </c>
      <c r="M733" s="1">
        <v>-1.5</v>
      </c>
      <c r="N733" s="1">
        <v>-1</v>
      </c>
      <c r="O733" s="1">
        <v>-0.1</v>
      </c>
      <c r="P733" s="1">
        <v>0.8</v>
      </c>
      <c r="Q733" s="1">
        <v>-2.1</v>
      </c>
    </row>
    <row r="735" spans="1:17">
      <c r="A735" s="83">
        <v>3</v>
      </c>
      <c r="B735" s="83">
        <v>1997</v>
      </c>
      <c r="C735" s="84" t="s">
        <v>575</v>
      </c>
      <c r="D735" s="84" t="s">
        <v>646</v>
      </c>
      <c r="F735" s="1" t="s">
        <v>188</v>
      </c>
      <c r="G735" s="1">
        <f>+G720+G723+G725+SUM(G727:G732)</f>
        <v>115.10000000000001</v>
      </c>
      <c r="H735" s="1">
        <f t="shared" ref="H735:Q735" si="48">+H720+H723+H725+SUM(H727:H732)</f>
        <v>122.10000000000001</v>
      </c>
      <c r="I735" s="1">
        <f t="shared" si="48"/>
        <v>148.69999999999999</v>
      </c>
      <c r="J735" s="1">
        <f t="shared" si="48"/>
        <v>172.4</v>
      </c>
      <c r="K735" s="1">
        <f t="shared" si="48"/>
        <v>166.6</v>
      </c>
      <c r="L735" s="1">
        <f t="shared" si="48"/>
        <v>187.5</v>
      </c>
      <c r="M735" s="1">
        <f t="shared" si="48"/>
        <v>201.79999999999998</v>
      </c>
      <c r="N735" s="1">
        <f t="shared" si="48"/>
        <v>220.10000000000002</v>
      </c>
      <c r="O735" s="1">
        <f t="shared" si="48"/>
        <v>255.4</v>
      </c>
      <c r="P735" s="1">
        <f t="shared" si="48"/>
        <v>268.09999999999997</v>
      </c>
      <c r="Q735" s="1">
        <f t="shared" si="48"/>
        <v>277.69999999999993</v>
      </c>
    </row>
    <row r="737" spans="1:17">
      <c r="A737" s="83">
        <v>3</v>
      </c>
      <c r="B737" s="83">
        <v>1997</v>
      </c>
      <c r="C737" s="84" t="s">
        <v>574</v>
      </c>
      <c r="D737" s="84" t="s">
        <v>590</v>
      </c>
      <c r="F737" s="1" t="s">
        <v>189</v>
      </c>
      <c r="G737" s="1">
        <v>-0.1</v>
      </c>
      <c r="H737" s="1">
        <v>-0.1</v>
      </c>
      <c r="I737" s="1">
        <v>0.3</v>
      </c>
      <c r="J737" s="1">
        <v>-0.4</v>
      </c>
      <c r="K737" s="1">
        <v>0.4</v>
      </c>
      <c r="L737" s="1">
        <v>0.5</v>
      </c>
      <c r="M737" s="1">
        <v>0.2</v>
      </c>
      <c r="N737" s="1">
        <v>-0.1</v>
      </c>
      <c r="O737" s="1">
        <v>-0.4</v>
      </c>
      <c r="P737" s="1">
        <v>-0.1</v>
      </c>
      <c r="Q737" s="1">
        <v>0.3</v>
      </c>
    </row>
    <row r="739" spans="1:17">
      <c r="A739" s="83">
        <v>3</v>
      </c>
      <c r="B739" s="83">
        <v>1997</v>
      </c>
      <c r="C739" s="84" t="s">
        <v>575</v>
      </c>
      <c r="D739" s="84" t="s">
        <v>586</v>
      </c>
      <c r="F739" s="1" t="s">
        <v>188</v>
      </c>
      <c r="G739" s="1">
        <f>+G735+G737</f>
        <v>115.00000000000001</v>
      </c>
      <c r="H739" s="1">
        <f t="shared" ref="H739:Q739" si="49">+H735+H737</f>
        <v>122.00000000000001</v>
      </c>
      <c r="I739" s="1">
        <f t="shared" si="49"/>
        <v>149</v>
      </c>
      <c r="J739" s="1">
        <f t="shared" si="49"/>
        <v>172</v>
      </c>
      <c r="K739" s="1">
        <f t="shared" si="49"/>
        <v>167</v>
      </c>
      <c r="L739" s="1">
        <f t="shared" si="49"/>
        <v>188</v>
      </c>
      <c r="M739" s="1">
        <f t="shared" si="49"/>
        <v>201.99999999999997</v>
      </c>
      <c r="N739" s="1">
        <f t="shared" si="49"/>
        <v>220.00000000000003</v>
      </c>
      <c r="O739" s="1">
        <f t="shared" si="49"/>
        <v>255</v>
      </c>
      <c r="P739" s="1">
        <f t="shared" si="49"/>
        <v>267.99999999999994</v>
      </c>
      <c r="Q739" s="1">
        <f t="shared" si="49"/>
        <v>277.99999999999994</v>
      </c>
    </row>
    <row r="741" spans="1:17">
      <c r="A741" s="83">
        <v>9</v>
      </c>
      <c r="B741" s="83">
        <v>1997</v>
      </c>
      <c r="C741" s="84" t="s">
        <v>572</v>
      </c>
      <c r="F741" s="1" t="s">
        <v>190</v>
      </c>
    </row>
    <row r="742" spans="1:17">
      <c r="A742" s="83">
        <v>9</v>
      </c>
      <c r="B742" s="83">
        <v>1997</v>
      </c>
      <c r="C742" s="84" t="s">
        <v>572</v>
      </c>
      <c r="F742" s="1" t="s">
        <v>191</v>
      </c>
    </row>
    <row r="743" spans="1:17">
      <c r="A743" s="83">
        <v>9</v>
      </c>
      <c r="B743" s="83">
        <v>1997</v>
      </c>
      <c r="C743" s="84" t="s">
        <v>572</v>
      </c>
      <c r="D743" s="84" t="s">
        <v>578</v>
      </c>
      <c r="F743" s="1" t="s">
        <v>118</v>
      </c>
      <c r="G743" s="1">
        <v>0</v>
      </c>
      <c r="H743" s="1">
        <v>-9</v>
      </c>
      <c r="I743" s="1">
        <v>-7</v>
      </c>
      <c r="J743" s="1">
        <v>-23</v>
      </c>
      <c r="K743" s="1">
        <v>-27</v>
      </c>
      <c r="L743" s="1">
        <v>-15</v>
      </c>
      <c r="M743" s="1">
        <v>-29</v>
      </c>
      <c r="N743" s="1">
        <v>-31</v>
      </c>
      <c r="O743" s="1">
        <v>-33</v>
      </c>
      <c r="P743" s="1">
        <v>-34</v>
      </c>
      <c r="Q743" s="1">
        <v>-35</v>
      </c>
    </row>
    <row r="744" spans="1:17">
      <c r="A744" s="83">
        <v>9</v>
      </c>
      <c r="B744" s="83">
        <v>1997</v>
      </c>
      <c r="C744" s="84" t="s">
        <v>572</v>
      </c>
      <c r="D744" s="84" t="s">
        <v>579</v>
      </c>
      <c r="F744" s="1" t="s">
        <v>119</v>
      </c>
    </row>
    <row r="745" spans="1:17" ht="16">
      <c r="A745" s="83">
        <v>9</v>
      </c>
      <c r="B745" s="83">
        <v>1997</v>
      </c>
      <c r="C745" s="84" t="s">
        <v>572</v>
      </c>
      <c r="D745" s="84" t="s">
        <v>579</v>
      </c>
      <c r="F745" s="6" t="s">
        <v>120</v>
      </c>
      <c r="G745" s="1">
        <v>0</v>
      </c>
      <c r="H745" s="7">
        <v>10.8</v>
      </c>
      <c r="I745" s="7">
        <v>-1.1000000000000001</v>
      </c>
      <c r="J745" s="7">
        <v>-13.8</v>
      </c>
      <c r="K745" s="7">
        <v>-31.4</v>
      </c>
      <c r="L745" s="7">
        <v>-53.3</v>
      </c>
      <c r="M745" s="7">
        <v>-54.9</v>
      </c>
      <c r="N745" s="7">
        <v>-56.5</v>
      </c>
      <c r="O745" s="7">
        <v>-58.3</v>
      </c>
      <c r="P745" s="7">
        <v>-60.1</v>
      </c>
      <c r="Q745" s="7">
        <v>-61.9</v>
      </c>
    </row>
    <row r="746" spans="1:17" ht="16">
      <c r="A746" s="83">
        <v>9</v>
      </c>
      <c r="B746" s="83">
        <v>1997</v>
      </c>
      <c r="C746" s="84" t="s">
        <v>572</v>
      </c>
      <c r="D746" s="84" t="s">
        <v>579</v>
      </c>
      <c r="F746" s="6" t="s">
        <v>121</v>
      </c>
      <c r="H746" s="6"/>
      <c r="I746" s="6"/>
      <c r="J746" s="6"/>
      <c r="K746" s="6"/>
      <c r="L746" s="6"/>
      <c r="M746" s="6"/>
      <c r="N746" s="6"/>
      <c r="O746" s="6"/>
      <c r="P746" s="6"/>
      <c r="Q746" s="6"/>
    </row>
    <row r="747" spans="1:17" ht="16">
      <c r="A747" s="83">
        <v>9</v>
      </c>
      <c r="B747" s="83">
        <v>1997</v>
      </c>
      <c r="C747" s="84" t="s">
        <v>572</v>
      </c>
      <c r="D747" s="84" t="s">
        <v>579</v>
      </c>
      <c r="F747" s="6" t="s">
        <v>192</v>
      </c>
      <c r="G747" s="1">
        <v>0</v>
      </c>
      <c r="H747" s="7">
        <v>-6.1</v>
      </c>
      <c r="I747" s="7">
        <v>-15.7</v>
      </c>
      <c r="J747" s="7">
        <v>-29.1</v>
      </c>
      <c r="K747" s="7">
        <v>-20.2</v>
      </c>
      <c r="L747" s="7">
        <v>-41</v>
      </c>
      <c r="M747" s="7">
        <v>-41.1</v>
      </c>
      <c r="N747" s="7">
        <v>-46.9</v>
      </c>
      <c r="O747" s="7">
        <v>-54.9</v>
      </c>
      <c r="P747" s="7">
        <v>-72.2</v>
      </c>
      <c r="Q747" s="7">
        <v>-57.8</v>
      </c>
    </row>
    <row r="748" spans="1:17" ht="16">
      <c r="A748" s="83">
        <v>9</v>
      </c>
      <c r="B748" s="83">
        <v>1997</v>
      </c>
      <c r="C748" s="84" t="s">
        <v>572</v>
      </c>
      <c r="D748" s="84" t="s">
        <v>579</v>
      </c>
      <c r="F748" s="6" t="s">
        <v>125</v>
      </c>
      <c r="G748" s="1">
        <v>0</v>
      </c>
      <c r="H748" s="7">
        <v>0.6</v>
      </c>
      <c r="I748" s="7">
        <v>-0.2</v>
      </c>
      <c r="J748" s="7">
        <v>-1.4</v>
      </c>
      <c r="K748" s="7">
        <v>-2.6</v>
      </c>
      <c r="L748" s="7">
        <v>-3.6</v>
      </c>
      <c r="M748" s="7">
        <v>-4.5</v>
      </c>
      <c r="N748" s="7">
        <v>-5.0999999999999996</v>
      </c>
      <c r="O748" s="7">
        <v>-5.8</v>
      </c>
      <c r="P748" s="7">
        <v>-6.7</v>
      </c>
      <c r="Q748" s="7">
        <v>-7.6</v>
      </c>
    </row>
    <row r="749" spans="1:17" ht="16">
      <c r="A749" s="83">
        <v>9</v>
      </c>
      <c r="B749" s="83">
        <v>1997</v>
      </c>
      <c r="C749" s="84" t="s">
        <v>572</v>
      </c>
      <c r="D749" s="84" t="s">
        <v>579</v>
      </c>
      <c r="F749" s="6" t="s">
        <v>193</v>
      </c>
      <c r="G749" s="1">
        <v>0</v>
      </c>
      <c r="H749" s="7">
        <v>0</v>
      </c>
      <c r="I749" s="7">
        <v>-2</v>
      </c>
      <c r="J749" s="7">
        <v>-3.3</v>
      </c>
      <c r="K749" s="7">
        <v>-4.3</v>
      </c>
      <c r="L749" s="7">
        <v>-11.8</v>
      </c>
      <c r="M749" s="7">
        <v>-0.5</v>
      </c>
      <c r="N749" s="7">
        <v>-1</v>
      </c>
      <c r="O749" s="7">
        <v>-0.9</v>
      </c>
      <c r="P749" s="7">
        <v>-0.8</v>
      </c>
      <c r="Q749" s="7">
        <v>-0.7</v>
      </c>
    </row>
    <row r="750" spans="1:17" ht="16">
      <c r="A750" s="83">
        <v>9</v>
      </c>
      <c r="B750" s="83">
        <v>1997</v>
      </c>
      <c r="C750" s="84" t="s">
        <v>572</v>
      </c>
      <c r="D750" s="84" t="s">
        <v>579</v>
      </c>
      <c r="F750" s="6" t="s">
        <v>194</v>
      </c>
      <c r="G750" s="1">
        <v>0</v>
      </c>
      <c r="H750" s="7">
        <v>-0.2</v>
      </c>
      <c r="I750" s="7">
        <v>-0.8</v>
      </c>
      <c r="J750" s="7">
        <v>-0.9</v>
      </c>
      <c r="K750" s="7">
        <v>-0.9</v>
      </c>
      <c r="L750" s="7">
        <v>-1</v>
      </c>
      <c r="M750" s="7">
        <v>-0.1</v>
      </c>
      <c r="N750" s="7">
        <v>-0.2</v>
      </c>
      <c r="O750" s="7">
        <v>-0.2</v>
      </c>
      <c r="P750" s="7">
        <v>-0.2</v>
      </c>
      <c r="Q750" s="7">
        <v>-0.2</v>
      </c>
    </row>
    <row r="751" spans="1:17" ht="16">
      <c r="A751" s="83">
        <v>9</v>
      </c>
      <c r="B751" s="83">
        <v>1997</v>
      </c>
      <c r="C751" s="84" t="s">
        <v>572</v>
      </c>
      <c r="D751" s="84" t="s">
        <v>579</v>
      </c>
      <c r="F751" s="6" t="s">
        <v>195</v>
      </c>
      <c r="G751" s="1">
        <v>0</v>
      </c>
      <c r="H751" s="7">
        <v>-0.6</v>
      </c>
      <c r="I751" s="7">
        <v>-0.6</v>
      </c>
      <c r="J751" s="7">
        <v>-0.6</v>
      </c>
      <c r="K751" s="7">
        <v>-0.6</v>
      </c>
      <c r="L751" s="7">
        <v>-0.5</v>
      </c>
      <c r="M751" s="7">
        <v>0</v>
      </c>
      <c r="N751" s="7">
        <v>0</v>
      </c>
      <c r="O751" s="7">
        <v>0</v>
      </c>
      <c r="P751" s="7">
        <v>0</v>
      </c>
      <c r="Q751" s="7">
        <v>0</v>
      </c>
    </row>
    <row r="752" spans="1:17" ht="16">
      <c r="A752" s="83">
        <v>9</v>
      </c>
      <c r="B752" s="83">
        <v>1997</v>
      </c>
      <c r="C752" s="84" t="s">
        <v>572</v>
      </c>
      <c r="D752" s="84" t="s">
        <v>579</v>
      </c>
      <c r="F752" s="6" t="s">
        <v>196</v>
      </c>
      <c r="G752" s="1">
        <v>0</v>
      </c>
      <c r="H752" s="7">
        <v>-0.1</v>
      </c>
      <c r="I752" s="7">
        <v>-0.2</v>
      </c>
      <c r="J752" s="7">
        <v>-0.4</v>
      </c>
      <c r="K752" s="7">
        <v>-0.5</v>
      </c>
      <c r="L752" s="7">
        <v>-0.5</v>
      </c>
      <c r="M752" s="7">
        <v>-0.5</v>
      </c>
      <c r="N752" s="7">
        <v>-0.5</v>
      </c>
      <c r="O752" s="7">
        <v>-0.5</v>
      </c>
      <c r="P752" s="7">
        <v>-0.5</v>
      </c>
      <c r="Q752" s="7">
        <v>-0.5</v>
      </c>
    </row>
    <row r="753" spans="1:18" ht="16">
      <c r="A753" s="83">
        <v>9</v>
      </c>
      <c r="B753" s="83">
        <v>1997</v>
      </c>
      <c r="C753" s="84" t="s">
        <v>572</v>
      </c>
      <c r="D753" s="84" t="s">
        <v>579</v>
      </c>
      <c r="F753" s="6" t="s">
        <v>197</v>
      </c>
      <c r="G753" s="1">
        <v>0</v>
      </c>
      <c r="H753" s="7">
        <v>-0.2</v>
      </c>
      <c r="I753" s="7">
        <v>-0.2</v>
      </c>
      <c r="J753" s="7">
        <v>-0.2</v>
      </c>
      <c r="K753" s="7">
        <v>-0.1</v>
      </c>
      <c r="L753" s="7">
        <v>-1.1000000000000001</v>
      </c>
      <c r="M753" s="7">
        <v>0</v>
      </c>
      <c r="N753" s="7">
        <v>0</v>
      </c>
      <c r="O753" s="7">
        <v>0</v>
      </c>
      <c r="P753" s="7">
        <v>-0.1</v>
      </c>
      <c r="Q753" s="7">
        <v>-0.1</v>
      </c>
    </row>
    <row r="754" spans="1:18" ht="16">
      <c r="A754" s="83">
        <v>9</v>
      </c>
      <c r="B754" s="83">
        <v>1997</v>
      </c>
      <c r="C754" s="84" t="s">
        <v>572</v>
      </c>
      <c r="D754" s="84" t="s">
        <v>579</v>
      </c>
      <c r="F754" s="6" t="s">
        <v>198</v>
      </c>
      <c r="G754" s="1">
        <v>0</v>
      </c>
      <c r="H754" s="7">
        <v>4.3</v>
      </c>
      <c r="I754" s="7">
        <v>4.3</v>
      </c>
      <c r="J754" s="7">
        <v>4.3</v>
      </c>
      <c r="K754" s="7">
        <v>4.3</v>
      </c>
      <c r="L754" s="7">
        <v>3.2</v>
      </c>
      <c r="M754" s="7">
        <v>3.2</v>
      </c>
      <c r="N754" s="7">
        <v>3.2</v>
      </c>
      <c r="O754" s="7">
        <v>4.0999999999999996</v>
      </c>
      <c r="P754" s="7">
        <v>4.0999999999999996</v>
      </c>
      <c r="Q754" s="7">
        <v>5</v>
      </c>
    </row>
    <row r="755" spans="1:18" ht="16">
      <c r="A755" s="83">
        <v>9</v>
      </c>
      <c r="B755" s="83">
        <v>1997</v>
      </c>
      <c r="C755" s="84" t="s">
        <v>572</v>
      </c>
      <c r="D755" s="84" t="s">
        <v>579</v>
      </c>
      <c r="F755" s="6" t="s">
        <v>199</v>
      </c>
      <c r="G755" s="1">
        <v>0</v>
      </c>
      <c r="H755" s="7">
        <v>2.2999999999999998</v>
      </c>
      <c r="I755" s="7">
        <v>2.1</v>
      </c>
      <c r="J755" s="7">
        <v>2</v>
      </c>
      <c r="K755" s="7">
        <v>1.5</v>
      </c>
      <c r="L755" s="7">
        <v>1.6</v>
      </c>
      <c r="M755" s="7">
        <v>1.5</v>
      </c>
      <c r="N755" s="7">
        <v>1.3</v>
      </c>
      <c r="O755" s="7">
        <v>1.3</v>
      </c>
      <c r="P755" s="7">
        <v>1</v>
      </c>
      <c r="Q755" s="7">
        <v>0.8</v>
      </c>
    </row>
    <row r="756" spans="1:18" ht="16">
      <c r="A756" s="83">
        <v>9</v>
      </c>
      <c r="B756" s="83">
        <v>1997</v>
      </c>
      <c r="C756" s="84" t="s">
        <v>572</v>
      </c>
      <c r="D756" s="84" t="s">
        <v>579</v>
      </c>
      <c r="F756" s="6" t="s">
        <v>184</v>
      </c>
      <c r="G756" s="1">
        <v>0</v>
      </c>
      <c r="H756" s="7">
        <v>0.2</v>
      </c>
      <c r="I756" s="7">
        <v>0.3</v>
      </c>
      <c r="J756" s="7">
        <v>0.3</v>
      </c>
      <c r="K756" s="7">
        <v>0.3</v>
      </c>
      <c r="L756" s="7">
        <v>0.3</v>
      </c>
      <c r="M756" s="7">
        <v>0.2</v>
      </c>
      <c r="N756" s="7">
        <v>0.2</v>
      </c>
      <c r="O756" s="7">
        <v>0.3</v>
      </c>
      <c r="P756" s="7">
        <v>0.3</v>
      </c>
      <c r="Q756" s="7">
        <v>0.3</v>
      </c>
    </row>
    <row r="757" spans="1:18" ht="16">
      <c r="A757" s="83">
        <v>9</v>
      </c>
      <c r="B757" s="83">
        <v>1997</v>
      </c>
      <c r="C757" s="84" t="s">
        <v>572</v>
      </c>
      <c r="D757" s="84" t="s">
        <v>579</v>
      </c>
      <c r="F757" s="6" t="s">
        <v>200</v>
      </c>
      <c r="G757" s="1">
        <v>0</v>
      </c>
      <c r="H757" s="7">
        <v>0.4</v>
      </c>
      <c r="I757" s="7">
        <v>1.1000000000000001</v>
      </c>
      <c r="J757" s="7">
        <v>0.8</v>
      </c>
      <c r="K757" s="7">
        <v>0.4</v>
      </c>
      <c r="L757" s="7">
        <v>0</v>
      </c>
      <c r="M757" s="7">
        <v>0</v>
      </c>
      <c r="N757" s="7">
        <v>0</v>
      </c>
      <c r="O757" s="7">
        <v>0</v>
      </c>
      <c r="P757" s="7">
        <v>0</v>
      </c>
      <c r="Q757" s="7">
        <v>0</v>
      </c>
    </row>
    <row r="758" spans="1:18" ht="16">
      <c r="A758" s="83">
        <v>9</v>
      </c>
      <c r="B758" s="83">
        <v>1997</v>
      </c>
      <c r="C758" s="84" t="s">
        <v>572</v>
      </c>
      <c r="D758" s="84" t="s">
        <v>579</v>
      </c>
      <c r="F758" s="6" t="s">
        <v>126</v>
      </c>
      <c r="G758" s="1">
        <v>0</v>
      </c>
      <c r="H758" s="7">
        <v>0</v>
      </c>
      <c r="I758" s="7">
        <v>2.4</v>
      </c>
      <c r="J758" s="7">
        <v>3</v>
      </c>
      <c r="K758" s="7">
        <v>3.1</v>
      </c>
      <c r="L758" s="7">
        <v>3.1</v>
      </c>
      <c r="M758" s="7">
        <v>3.2</v>
      </c>
      <c r="N758" s="7">
        <v>3.3</v>
      </c>
      <c r="O758" s="7">
        <v>3.4</v>
      </c>
      <c r="P758" s="7">
        <v>3.5</v>
      </c>
      <c r="Q758" s="7">
        <v>3.6</v>
      </c>
    </row>
    <row r="759" spans="1:18" ht="16">
      <c r="A759" s="83">
        <v>9</v>
      </c>
      <c r="B759" s="83">
        <v>1997</v>
      </c>
      <c r="C759" s="84" t="s">
        <v>572</v>
      </c>
      <c r="D759" s="84" t="s">
        <v>579</v>
      </c>
      <c r="F759" s="6" t="s">
        <v>201</v>
      </c>
      <c r="G759" s="1">
        <v>0</v>
      </c>
      <c r="H759" s="7">
        <v>0</v>
      </c>
      <c r="I759" s="7">
        <v>0</v>
      </c>
      <c r="J759" s="7">
        <v>0</v>
      </c>
      <c r="K759" s="7">
        <v>0</v>
      </c>
      <c r="L759" s="7">
        <v>0</v>
      </c>
      <c r="M759" s="7">
        <v>0</v>
      </c>
      <c r="N759" s="7">
        <v>0</v>
      </c>
      <c r="O759" s="7">
        <v>0</v>
      </c>
      <c r="P759" s="7">
        <v>0.3</v>
      </c>
      <c r="Q759" s="7">
        <v>0.7</v>
      </c>
    </row>
    <row r="760" spans="1:18" ht="16">
      <c r="A760" s="83">
        <v>9</v>
      </c>
      <c r="B760" s="83">
        <v>1997</v>
      </c>
      <c r="C760" s="84" t="s">
        <v>572</v>
      </c>
      <c r="D760" s="84" t="s">
        <v>579</v>
      </c>
      <c r="F760" s="6" t="s">
        <v>178</v>
      </c>
      <c r="G760" s="1">
        <v>0</v>
      </c>
      <c r="H760" s="7">
        <v>0</v>
      </c>
      <c r="I760" s="7">
        <v>-0.1</v>
      </c>
      <c r="J760" s="7">
        <v>-4.5999999999999996</v>
      </c>
      <c r="K760" s="7">
        <v>4</v>
      </c>
      <c r="L760" s="7">
        <v>-0.9</v>
      </c>
      <c r="M760" s="7">
        <v>-0.1</v>
      </c>
      <c r="N760" s="7">
        <v>-0.1</v>
      </c>
      <c r="O760" s="7">
        <v>-0.1</v>
      </c>
      <c r="P760" s="7">
        <v>-0.1</v>
      </c>
      <c r="Q760" s="7">
        <v>-0.1</v>
      </c>
    </row>
    <row r="761" spans="1:18" ht="16">
      <c r="A761" s="83">
        <v>9</v>
      </c>
      <c r="B761" s="83">
        <v>1997</v>
      </c>
      <c r="C761" s="84" t="s">
        <v>572</v>
      </c>
      <c r="D761" s="84" t="s">
        <v>580</v>
      </c>
      <c r="F761" s="6" t="s">
        <v>202</v>
      </c>
      <c r="G761" s="1">
        <v>0</v>
      </c>
      <c r="H761" s="7">
        <v>0.4</v>
      </c>
      <c r="I761" s="7">
        <v>0.9</v>
      </c>
      <c r="J761" s="7">
        <v>0.6</v>
      </c>
      <c r="K761" s="7">
        <v>-0.6</v>
      </c>
      <c r="L761" s="7">
        <v>-3.6</v>
      </c>
      <c r="M761" s="7">
        <v>-7.4</v>
      </c>
      <c r="N761" s="7">
        <v>-11.1</v>
      </c>
      <c r="O761" s="7">
        <v>-15.4</v>
      </c>
      <c r="P761" s="7">
        <v>-20.5</v>
      </c>
      <c r="Q761" s="7">
        <v>-25.9</v>
      </c>
    </row>
    <row r="762" spans="1:18">
      <c r="A762" s="83">
        <v>9</v>
      </c>
      <c r="B762" s="83">
        <v>1997</v>
      </c>
      <c r="C762" s="84" t="s">
        <v>572</v>
      </c>
      <c r="D762" s="84" t="s">
        <v>579</v>
      </c>
      <c r="F762" s="1" t="s">
        <v>203</v>
      </c>
      <c r="G762" s="1">
        <v>2</v>
      </c>
      <c r="H762" s="1">
        <v>0</v>
      </c>
      <c r="I762" s="1">
        <v>0</v>
      </c>
      <c r="J762" s="1">
        <v>0</v>
      </c>
      <c r="K762" s="1">
        <v>0</v>
      </c>
      <c r="L762" s="1">
        <v>0</v>
      </c>
      <c r="M762" s="1">
        <v>0</v>
      </c>
      <c r="N762" s="1">
        <v>0</v>
      </c>
      <c r="O762" s="1">
        <v>0</v>
      </c>
      <c r="P762" s="1">
        <v>0</v>
      </c>
      <c r="Q762" s="1">
        <v>0</v>
      </c>
    </row>
    <row r="763" spans="1:18">
      <c r="A763" s="83">
        <v>9</v>
      </c>
      <c r="B763" s="83">
        <v>1997</v>
      </c>
    </row>
    <row r="764" spans="1:18">
      <c r="A764" s="83">
        <v>9</v>
      </c>
      <c r="B764" s="83">
        <v>1997</v>
      </c>
      <c r="C764" s="84" t="s">
        <v>570</v>
      </c>
      <c r="F764" s="1" t="s">
        <v>156</v>
      </c>
    </row>
    <row r="765" spans="1:18">
      <c r="A765" s="83">
        <v>9</v>
      </c>
      <c r="B765" s="83">
        <v>1997</v>
      </c>
      <c r="C765" s="84" t="s">
        <v>570</v>
      </c>
      <c r="D765" s="84" t="s">
        <v>578</v>
      </c>
      <c r="F765" s="1" t="s">
        <v>18</v>
      </c>
      <c r="G765" s="1">
        <v>23</v>
      </c>
      <c r="H765" s="1">
        <v>41</v>
      </c>
      <c r="I765" s="1">
        <v>45</v>
      </c>
      <c r="J765" s="1">
        <v>47</v>
      </c>
      <c r="K765" s="1">
        <v>50</v>
      </c>
      <c r="L765" s="1">
        <v>57</v>
      </c>
      <c r="M765" s="1">
        <v>68</v>
      </c>
      <c r="N765" s="1">
        <v>80</v>
      </c>
      <c r="O765" s="1">
        <v>94</v>
      </c>
      <c r="P765" s="1">
        <v>108</v>
      </c>
      <c r="Q765" s="1">
        <v>124</v>
      </c>
    </row>
    <row r="766" spans="1:18">
      <c r="A766" s="83">
        <v>9</v>
      </c>
      <c r="B766" s="83">
        <v>1997</v>
      </c>
      <c r="C766" s="84" t="s">
        <v>570</v>
      </c>
      <c r="D766" s="84" t="s">
        <v>580</v>
      </c>
      <c r="F766" s="1" t="s">
        <v>204</v>
      </c>
    </row>
    <row r="767" spans="1:18">
      <c r="A767" s="83">
        <v>9</v>
      </c>
      <c r="B767" s="83">
        <v>1997</v>
      </c>
      <c r="C767" s="84" t="s">
        <v>570</v>
      </c>
      <c r="D767" s="84" t="s">
        <v>580</v>
      </c>
      <c r="F767" s="1" t="s">
        <v>205</v>
      </c>
      <c r="G767" s="1">
        <v>1</v>
      </c>
      <c r="H767" s="1">
        <v>6</v>
      </c>
      <c r="I767" s="1">
        <v>4</v>
      </c>
      <c r="J767" s="1">
        <v>-4</v>
      </c>
      <c r="K767" s="1">
        <v>-7</v>
      </c>
      <c r="L767" s="1">
        <v>-10</v>
      </c>
      <c r="M767" s="1">
        <v>-12</v>
      </c>
      <c r="N767" s="1">
        <v>-14</v>
      </c>
      <c r="O767" s="1">
        <v>-16</v>
      </c>
      <c r="P767" s="1">
        <v>-18</v>
      </c>
      <c r="Q767" s="1">
        <v>-19</v>
      </c>
    </row>
    <row r="768" spans="1:18">
      <c r="A768" s="83">
        <v>9</v>
      </c>
      <c r="B768" s="83">
        <v>1997</v>
      </c>
      <c r="C768" s="84" t="s">
        <v>570</v>
      </c>
      <c r="D768" s="84" t="s">
        <v>580</v>
      </c>
      <c r="F768" s="1" t="s">
        <v>206</v>
      </c>
      <c r="G768" s="1">
        <v>0</v>
      </c>
      <c r="H768" s="1">
        <v>-3</v>
      </c>
      <c r="I768" s="1">
        <v>-5</v>
      </c>
      <c r="J768" s="1">
        <v>-8</v>
      </c>
      <c r="K768" s="1">
        <v>-12</v>
      </c>
      <c r="L768" s="1">
        <v>-15</v>
      </c>
      <c r="M768" s="1">
        <v>-20</v>
      </c>
      <c r="N768" s="1">
        <v>-26</v>
      </c>
      <c r="O768" s="1">
        <v>-33</v>
      </c>
      <c r="P768" s="1">
        <v>-41</v>
      </c>
      <c r="Q768" s="1">
        <v>-51</v>
      </c>
      <c r="R768" s="1" t="s">
        <v>1</v>
      </c>
    </row>
    <row r="769" spans="1:17">
      <c r="A769" s="83">
        <v>9</v>
      </c>
      <c r="B769" s="83">
        <v>1997</v>
      </c>
      <c r="C769" s="84" t="s">
        <v>570</v>
      </c>
      <c r="D769" s="84" t="s">
        <v>579</v>
      </c>
      <c r="F769" s="1" t="s">
        <v>30</v>
      </c>
      <c r="G769" s="1">
        <v>-1</v>
      </c>
      <c r="H769" s="1">
        <v>-5</v>
      </c>
      <c r="I769" s="1">
        <v>-6</v>
      </c>
      <c r="J769" s="1">
        <v>-6</v>
      </c>
      <c r="K769" s="1">
        <v>-6</v>
      </c>
      <c r="L769" s="1">
        <v>-6</v>
      </c>
      <c r="M769" s="1">
        <v>-5</v>
      </c>
      <c r="N769" s="1">
        <v>-4</v>
      </c>
      <c r="O769" s="1">
        <v>-4</v>
      </c>
      <c r="P769" s="1">
        <v>-4</v>
      </c>
      <c r="Q769" s="1">
        <v>-4</v>
      </c>
    </row>
    <row r="770" spans="1:17">
      <c r="A770" s="83">
        <v>9</v>
      </c>
      <c r="B770" s="83">
        <v>1997</v>
      </c>
    </row>
    <row r="771" spans="1:17">
      <c r="A771" s="83">
        <v>9</v>
      </c>
      <c r="B771" s="83">
        <v>1997</v>
      </c>
      <c r="C771" s="84" t="s">
        <v>571</v>
      </c>
      <c r="F771" s="1" t="s">
        <v>159</v>
      </c>
    </row>
    <row r="772" spans="1:17">
      <c r="A772" s="83">
        <v>9</v>
      </c>
      <c r="B772" s="83">
        <v>1997</v>
      </c>
      <c r="C772" s="84" t="s">
        <v>571</v>
      </c>
      <c r="D772" s="84" t="s">
        <v>578</v>
      </c>
      <c r="F772" s="1" t="s">
        <v>18</v>
      </c>
      <c r="G772" s="1">
        <v>46</v>
      </c>
      <c r="H772" s="1">
        <v>37</v>
      </c>
      <c r="I772" s="1">
        <v>26</v>
      </c>
      <c r="J772" s="1">
        <v>22</v>
      </c>
      <c r="K772" s="1">
        <v>17</v>
      </c>
      <c r="L772" s="1">
        <v>17</v>
      </c>
      <c r="M772" s="1">
        <v>18</v>
      </c>
      <c r="N772" s="1">
        <v>19</v>
      </c>
      <c r="O772" s="1">
        <v>25</v>
      </c>
      <c r="P772" s="1">
        <v>23</v>
      </c>
      <c r="Q772" s="1">
        <v>25</v>
      </c>
    </row>
    <row r="773" spans="1:17">
      <c r="A773" s="83">
        <v>9</v>
      </c>
      <c r="B773" s="83">
        <v>1997</v>
      </c>
      <c r="C773" s="84" t="s">
        <v>571</v>
      </c>
      <c r="D773" s="84" t="s">
        <v>580</v>
      </c>
      <c r="F773" s="1" t="s">
        <v>204</v>
      </c>
    </row>
    <row r="774" spans="1:17">
      <c r="A774" s="83">
        <v>9</v>
      </c>
      <c r="B774" s="83">
        <v>1997</v>
      </c>
      <c r="C774" s="84" t="s">
        <v>571</v>
      </c>
      <c r="D774" s="84" t="s">
        <v>580</v>
      </c>
      <c r="F774" s="1" t="s">
        <v>202</v>
      </c>
      <c r="G774" s="1">
        <v>-1</v>
      </c>
      <c r="H774" s="1">
        <v>-5</v>
      </c>
      <c r="I774" s="1">
        <v>-7</v>
      </c>
      <c r="J774" s="1">
        <v>-10</v>
      </c>
      <c r="K774" s="1">
        <v>-11</v>
      </c>
      <c r="L774" s="1">
        <v>-13</v>
      </c>
      <c r="M774" s="1">
        <v>-15</v>
      </c>
      <c r="N774" s="1">
        <v>-18</v>
      </c>
      <c r="O774" s="1">
        <v>-20</v>
      </c>
      <c r="P774" s="1">
        <v>-23</v>
      </c>
      <c r="Q774" s="1">
        <v>-26</v>
      </c>
    </row>
    <row r="775" spans="1:17">
      <c r="A775" s="83">
        <v>9</v>
      </c>
      <c r="B775" s="83">
        <v>1997</v>
      </c>
      <c r="C775" s="84" t="s">
        <v>571</v>
      </c>
      <c r="D775" s="84" t="s">
        <v>580</v>
      </c>
      <c r="F775" s="1" t="s">
        <v>24</v>
      </c>
      <c r="G775" s="1">
        <v>-2</v>
      </c>
      <c r="H775" s="1">
        <v>0.2</v>
      </c>
      <c r="I775" s="1">
        <v>-2.2000000000000002</v>
      </c>
      <c r="J775" s="1">
        <v>-0.7</v>
      </c>
      <c r="K775" s="1">
        <v>-1.4</v>
      </c>
      <c r="L775" s="1">
        <v>-1.9</v>
      </c>
      <c r="M775" s="1">
        <v>-1</v>
      </c>
      <c r="N775" s="1">
        <v>-0.6</v>
      </c>
      <c r="O775" s="1">
        <v>0</v>
      </c>
      <c r="P775" s="1">
        <v>0</v>
      </c>
      <c r="Q775" s="1">
        <v>-0.6</v>
      </c>
    </row>
    <row r="776" spans="1:17">
      <c r="A776" s="83">
        <v>9</v>
      </c>
      <c r="B776" s="83">
        <v>1997</v>
      </c>
      <c r="C776" s="84" t="s">
        <v>571</v>
      </c>
      <c r="D776" s="84" t="s">
        <v>579</v>
      </c>
      <c r="F776" s="1" t="s">
        <v>207</v>
      </c>
      <c r="G776" s="1">
        <v>-7</v>
      </c>
      <c r="H776" s="1">
        <v>-1</v>
      </c>
      <c r="I776" s="1">
        <v>-7</v>
      </c>
      <c r="J776" s="1">
        <v>-6</v>
      </c>
      <c r="K776" s="1">
        <v>-6</v>
      </c>
      <c r="L776" s="1">
        <v>-6</v>
      </c>
      <c r="M776" s="1">
        <v>-4</v>
      </c>
      <c r="N776" s="1">
        <v>-5</v>
      </c>
      <c r="O776" s="1">
        <v>-5</v>
      </c>
      <c r="P776" s="1">
        <v>-5</v>
      </c>
      <c r="Q776" s="1">
        <v>-5</v>
      </c>
    </row>
    <row r="777" spans="1:17">
      <c r="A777" s="83">
        <v>9</v>
      </c>
      <c r="B777" s="83">
        <v>1997</v>
      </c>
    </row>
    <row r="778" spans="1:17">
      <c r="A778" s="83">
        <v>9</v>
      </c>
      <c r="B778" s="83">
        <v>1997</v>
      </c>
      <c r="C778" s="84" t="s">
        <v>575</v>
      </c>
      <c r="D778" s="84" t="s">
        <v>586</v>
      </c>
      <c r="F778" s="1" t="s">
        <v>208</v>
      </c>
      <c r="G778" s="8">
        <f>G739-G743+SUM(G745:G761)-G762-G765+G767+G768+G769-G772+G774+G775+G776</f>
        <v>34.000000000000014</v>
      </c>
      <c r="H778" s="8">
        <f t="shared" ref="H778:Q778" si="50">H739-H743+SUM(H745:H761)-H762-H765+H767+H768+H769-H772+H774+H775+H776</f>
        <v>57.000000000000014</v>
      </c>
      <c r="I778" s="8">
        <f t="shared" si="50"/>
        <v>51.999999999999986</v>
      </c>
      <c r="J778" s="8">
        <f t="shared" si="50"/>
        <v>47.999999999999986</v>
      </c>
      <c r="K778" s="8">
        <f t="shared" si="50"/>
        <v>36.000000000000007</v>
      </c>
      <c r="L778" s="8">
        <f t="shared" si="50"/>
        <v>-31.999999999999993</v>
      </c>
      <c r="M778" s="8">
        <f t="shared" si="50"/>
        <v>-13</v>
      </c>
      <c r="N778" s="8">
        <f t="shared" si="50"/>
        <v>-28.999999999999979</v>
      </c>
      <c r="O778" s="8">
        <f t="shared" si="50"/>
        <v>-36</v>
      </c>
      <c r="P778" s="8">
        <f t="shared" si="50"/>
        <v>-72.000000000000028</v>
      </c>
      <c r="Q778" s="8">
        <f t="shared" si="50"/>
        <v>-86.000000000000028</v>
      </c>
    </row>
    <row r="779" spans="1:17"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</row>
    <row r="780" spans="1:17">
      <c r="A780" s="83">
        <v>1</v>
      </c>
      <c r="B780" s="83">
        <v>1998</v>
      </c>
      <c r="C780" s="84" t="s">
        <v>572</v>
      </c>
      <c r="D780" s="84" t="s">
        <v>578</v>
      </c>
      <c r="F780" s="1" t="s">
        <v>174</v>
      </c>
      <c r="G780" s="1">
        <v>1</v>
      </c>
      <c r="H780" s="1">
        <v>0</v>
      </c>
      <c r="I780" s="1">
        <v>0</v>
      </c>
      <c r="J780" s="1">
        <v>3</v>
      </c>
      <c r="K780" s="1">
        <v>-3</v>
      </c>
      <c r="L780" s="1">
        <v>0</v>
      </c>
      <c r="M780" s="1">
        <v>0</v>
      </c>
      <c r="N780" s="1">
        <v>0</v>
      </c>
      <c r="O780" s="1">
        <v>0</v>
      </c>
      <c r="P780" s="1">
        <v>0</v>
      </c>
    </row>
    <row r="781" spans="1:17">
      <c r="A781" s="83">
        <v>1</v>
      </c>
      <c r="B781" s="83">
        <v>1998</v>
      </c>
      <c r="C781" s="84" t="s">
        <v>572</v>
      </c>
      <c r="D781" s="84" t="s">
        <v>579</v>
      </c>
      <c r="F781" s="1" t="s">
        <v>174</v>
      </c>
      <c r="G781" s="1">
        <v>1</v>
      </c>
      <c r="H781" s="1">
        <v>0</v>
      </c>
      <c r="I781" s="1">
        <v>0</v>
      </c>
      <c r="J781" s="1">
        <v>3</v>
      </c>
      <c r="K781" s="1">
        <v>-3</v>
      </c>
      <c r="L781" s="1">
        <v>0</v>
      </c>
      <c r="M781" s="1">
        <v>0</v>
      </c>
      <c r="N781" s="1">
        <v>0</v>
      </c>
      <c r="O781" s="1">
        <v>0</v>
      </c>
      <c r="P781" s="1">
        <v>0</v>
      </c>
    </row>
    <row r="782" spans="1:17">
      <c r="A782" s="83">
        <v>1</v>
      </c>
      <c r="B782" s="83">
        <v>1998</v>
      </c>
    </row>
    <row r="783" spans="1:17">
      <c r="A783" s="83">
        <v>1</v>
      </c>
      <c r="B783" s="83">
        <v>1998</v>
      </c>
      <c r="C783" s="84" t="s">
        <v>570</v>
      </c>
      <c r="F783" s="1" t="s">
        <v>17</v>
      </c>
    </row>
    <row r="784" spans="1:17">
      <c r="A784" s="83">
        <v>1</v>
      </c>
      <c r="B784" s="83">
        <v>1998</v>
      </c>
      <c r="C784" s="84" t="s">
        <v>570</v>
      </c>
      <c r="D784" s="84" t="s">
        <v>578</v>
      </c>
      <c r="F784" s="1" t="s">
        <v>18</v>
      </c>
      <c r="G784" s="1">
        <v>16</v>
      </c>
      <c r="H784" s="1">
        <v>21</v>
      </c>
      <c r="I784" s="1">
        <v>14</v>
      </c>
      <c r="J784" s="1">
        <v>9</v>
      </c>
      <c r="K784" s="1">
        <v>0</v>
      </c>
      <c r="L784" s="1">
        <v>-4</v>
      </c>
      <c r="M784" s="1">
        <v>-8</v>
      </c>
      <c r="N784" s="1">
        <v>-15</v>
      </c>
      <c r="O784" s="1">
        <v>-18</v>
      </c>
      <c r="P784" s="1">
        <v>-27</v>
      </c>
    </row>
    <row r="785" spans="1:17">
      <c r="A785" s="83">
        <v>1</v>
      </c>
      <c r="B785" s="83">
        <v>1998</v>
      </c>
      <c r="C785" s="84" t="s">
        <v>570</v>
      </c>
      <c r="D785" s="84" t="s">
        <v>579</v>
      </c>
      <c r="F785" s="1" t="s">
        <v>19</v>
      </c>
      <c r="G785" s="1">
        <v>6</v>
      </c>
      <c r="H785" s="1">
        <v>7</v>
      </c>
      <c r="I785" s="1">
        <v>5</v>
      </c>
      <c r="J785" s="1">
        <v>7</v>
      </c>
      <c r="K785" s="1">
        <v>9</v>
      </c>
      <c r="L785" s="1">
        <v>12</v>
      </c>
      <c r="M785" s="1">
        <v>15</v>
      </c>
      <c r="N785" s="1">
        <v>19</v>
      </c>
      <c r="O785" s="1">
        <v>24</v>
      </c>
      <c r="P785" s="1">
        <v>29</v>
      </c>
    </row>
    <row r="786" spans="1:17">
      <c r="A786" s="83">
        <v>1</v>
      </c>
      <c r="B786" s="83">
        <v>1998</v>
      </c>
    </row>
    <row r="787" spans="1:17">
      <c r="A787" s="83">
        <v>1</v>
      </c>
      <c r="B787" s="83">
        <v>1998</v>
      </c>
      <c r="C787" s="84" t="s">
        <v>571</v>
      </c>
      <c r="F787" s="1" t="s">
        <v>20</v>
      </c>
    </row>
    <row r="788" spans="1:17">
      <c r="A788" s="83">
        <v>1</v>
      </c>
      <c r="B788" s="83">
        <v>1998</v>
      </c>
      <c r="C788" s="84" t="s">
        <v>571</v>
      </c>
      <c r="D788" s="84" t="s">
        <v>578</v>
      </c>
      <c r="F788" s="1" t="s">
        <v>18</v>
      </c>
      <c r="G788" s="1">
        <v>14</v>
      </c>
      <c r="H788" s="1">
        <v>10</v>
      </c>
      <c r="I788" s="1">
        <v>14</v>
      </c>
      <c r="J788" s="1">
        <v>14</v>
      </c>
      <c r="K788" s="1">
        <v>13</v>
      </c>
      <c r="L788" s="1">
        <v>12</v>
      </c>
      <c r="M788" s="1">
        <v>11</v>
      </c>
      <c r="N788" s="1">
        <v>10</v>
      </c>
      <c r="O788" s="1">
        <v>8</v>
      </c>
      <c r="P788" s="1">
        <v>6</v>
      </c>
    </row>
    <row r="789" spans="1:17">
      <c r="A789" s="83">
        <v>1</v>
      </c>
      <c r="B789" s="83">
        <v>1998</v>
      </c>
      <c r="C789" s="84" t="s">
        <v>571</v>
      </c>
      <c r="D789" s="84" t="s">
        <v>579</v>
      </c>
      <c r="F789" s="1" t="s">
        <v>19</v>
      </c>
      <c r="G789" s="1">
        <v>15</v>
      </c>
      <c r="H789" s="1">
        <v>12</v>
      </c>
      <c r="I789" s="1">
        <v>12</v>
      </c>
      <c r="J789" s="1">
        <v>17</v>
      </c>
      <c r="K789" s="1">
        <v>18</v>
      </c>
      <c r="L789" s="1">
        <v>21</v>
      </c>
      <c r="M789" s="1">
        <v>24</v>
      </c>
      <c r="N789" s="1">
        <v>25</v>
      </c>
      <c r="O789" s="1">
        <v>31</v>
      </c>
      <c r="P789" s="1">
        <v>35</v>
      </c>
    </row>
    <row r="790" spans="1:17">
      <c r="A790" s="83">
        <v>1</v>
      </c>
      <c r="B790" s="83">
        <v>1998</v>
      </c>
    </row>
    <row r="791" spans="1:17">
      <c r="A791" s="83">
        <v>1</v>
      </c>
      <c r="B791" s="83">
        <v>1998</v>
      </c>
      <c r="C791" s="84" t="s">
        <v>575</v>
      </c>
      <c r="D791" s="84" t="s">
        <v>586</v>
      </c>
      <c r="F791" s="1" t="s">
        <v>209</v>
      </c>
      <c r="G791" s="8">
        <f t="shared" ref="G791:P791" si="51">+H778-G780-G784-G785-G788-G789</f>
        <v>5.0000000000000142</v>
      </c>
      <c r="H791" s="8">
        <f t="shared" si="51"/>
        <v>1.9999999999999858</v>
      </c>
      <c r="I791" s="8">
        <f t="shared" si="51"/>
        <v>2.9999999999999858</v>
      </c>
      <c r="J791" s="8">
        <f t="shared" si="51"/>
        <v>-13.999999999999993</v>
      </c>
      <c r="K791" s="8">
        <f t="shared" si="51"/>
        <v>-69</v>
      </c>
      <c r="L791" s="8">
        <f t="shared" si="51"/>
        <v>-54</v>
      </c>
      <c r="M791" s="8">
        <f t="shared" si="51"/>
        <v>-70.999999999999972</v>
      </c>
      <c r="N791" s="8">
        <f t="shared" si="51"/>
        <v>-75</v>
      </c>
      <c r="O791" s="8">
        <f t="shared" si="51"/>
        <v>-117.00000000000003</v>
      </c>
      <c r="P791" s="8">
        <f t="shared" si="51"/>
        <v>-129.00000000000003</v>
      </c>
      <c r="Q791" s="8">
        <v>-138</v>
      </c>
    </row>
    <row r="793" spans="1:17">
      <c r="A793" s="83">
        <v>3</v>
      </c>
      <c r="B793" s="83">
        <v>1998</v>
      </c>
      <c r="C793" s="84" t="s">
        <v>571</v>
      </c>
      <c r="F793" s="1" t="s">
        <v>20</v>
      </c>
    </row>
    <row r="794" spans="1:17">
      <c r="A794" s="83">
        <v>3</v>
      </c>
      <c r="B794" s="83">
        <v>1998</v>
      </c>
      <c r="C794" s="84" t="s">
        <v>571</v>
      </c>
      <c r="D794" s="84" t="s">
        <v>578</v>
      </c>
      <c r="F794" s="1" t="s">
        <v>18</v>
      </c>
      <c r="G794" s="1">
        <v>15</v>
      </c>
      <c r="H794" s="1">
        <v>10</v>
      </c>
      <c r="I794" s="1">
        <v>5</v>
      </c>
      <c r="J794" s="1">
        <v>0</v>
      </c>
      <c r="K794" s="1">
        <v>0</v>
      </c>
      <c r="L794" s="1">
        <v>0</v>
      </c>
      <c r="M794" s="1">
        <v>0</v>
      </c>
      <c r="N794" s="1">
        <v>0</v>
      </c>
      <c r="O794" s="1">
        <v>0</v>
      </c>
      <c r="P794" s="1">
        <v>0</v>
      </c>
      <c r="Q794" s="1">
        <v>0</v>
      </c>
    </row>
    <row r="795" spans="1:17">
      <c r="A795" s="83">
        <v>3</v>
      </c>
      <c r="B795" s="83">
        <v>1998</v>
      </c>
      <c r="C795" s="84" t="s">
        <v>571</v>
      </c>
      <c r="D795" s="84" t="s">
        <v>579</v>
      </c>
      <c r="F795" s="1" t="s">
        <v>19</v>
      </c>
    </row>
    <row r="796" spans="1:17">
      <c r="A796" s="83">
        <v>3</v>
      </c>
      <c r="B796" s="83">
        <v>1998</v>
      </c>
      <c r="C796" s="84" t="s">
        <v>571</v>
      </c>
      <c r="D796" s="84" t="s">
        <v>579</v>
      </c>
      <c r="F796" s="1" t="s">
        <v>120</v>
      </c>
      <c r="G796" s="1">
        <v>0</v>
      </c>
      <c r="H796" s="1">
        <v>0</v>
      </c>
      <c r="I796" s="1">
        <v>0</v>
      </c>
      <c r="J796" s="1">
        <v>0</v>
      </c>
      <c r="K796" s="1">
        <v>0</v>
      </c>
      <c r="L796" s="1">
        <v>0</v>
      </c>
      <c r="M796" s="1">
        <v>0</v>
      </c>
      <c r="N796" s="1">
        <v>0</v>
      </c>
      <c r="O796" s="1">
        <v>0</v>
      </c>
      <c r="P796" s="1">
        <v>0</v>
      </c>
      <c r="Q796" s="1">
        <v>0</v>
      </c>
    </row>
    <row r="797" spans="1:17">
      <c r="A797" s="83">
        <v>3</v>
      </c>
      <c r="B797" s="83">
        <v>1998</v>
      </c>
      <c r="C797" s="84" t="s">
        <v>571</v>
      </c>
      <c r="D797" s="84" t="s">
        <v>579</v>
      </c>
      <c r="F797" s="1" t="s">
        <v>121</v>
      </c>
      <c r="G797" s="1">
        <v>1</v>
      </c>
      <c r="H797" s="1">
        <v>-1</v>
      </c>
      <c r="I797" s="1">
        <v>2</v>
      </c>
      <c r="J797" s="1">
        <v>2</v>
      </c>
      <c r="K797" s="1">
        <v>3</v>
      </c>
      <c r="L797" s="1">
        <v>2</v>
      </c>
      <c r="M797" s="1">
        <v>2</v>
      </c>
      <c r="N797" s="1">
        <v>0</v>
      </c>
      <c r="O797" s="1">
        <v>2</v>
      </c>
      <c r="P797" s="1">
        <v>-1</v>
      </c>
      <c r="Q797" s="1">
        <v>0</v>
      </c>
    </row>
    <row r="798" spans="1:17">
      <c r="A798" s="83">
        <v>3</v>
      </c>
      <c r="B798" s="83">
        <v>1998</v>
      </c>
      <c r="C798" s="84" t="s">
        <v>571</v>
      </c>
      <c r="D798" s="84" t="s">
        <v>580</v>
      </c>
      <c r="F798" s="1" t="s">
        <v>52</v>
      </c>
      <c r="G798" s="1">
        <v>1</v>
      </c>
      <c r="H798" s="1">
        <v>0</v>
      </c>
      <c r="I798" s="1">
        <v>-1</v>
      </c>
      <c r="J798" s="1">
        <v>-1</v>
      </c>
      <c r="K798" s="1">
        <v>-1</v>
      </c>
      <c r="L798" s="1">
        <v>-1</v>
      </c>
      <c r="M798" s="1">
        <v>-1</v>
      </c>
      <c r="N798" s="1">
        <v>0</v>
      </c>
      <c r="O798" s="1">
        <v>0</v>
      </c>
      <c r="P798" s="1">
        <v>0</v>
      </c>
      <c r="Q798" s="1">
        <v>0</v>
      </c>
    </row>
    <row r="799" spans="1:17">
      <c r="A799" s="83">
        <v>3</v>
      </c>
      <c r="B799" s="83">
        <v>1998</v>
      </c>
      <c r="C799" s="84" t="s">
        <v>571</v>
      </c>
      <c r="D799" s="84" t="s">
        <v>580</v>
      </c>
      <c r="F799" s="1" t="s">
        <v>210</v>
      </c>
      <c r="G799" s="1">
        <v>2</v>
      </c>
      <c r="H799" s="1">
        <v>-1</v>
      </c>
      <c r="I799" s="1">
        <v>0</v>
      </c>
      <c r="J799" s="1">
        <v>1</v>
      </c>
      <c r="K799" s="1">
        <v>3</v>
      </c>
      <c r="L799" s="1">
        <v>1</v>
      </c>
      <c r="M799" s="1">
        <v>1</v>
      </c>
      <c r="N799" s="1">
        <v>1</v>
      </c>
      <c r="O799" s="1">
        <v>0</v>
      </c>
      <c r="P799" s="1">
        <v>0</v>
      </c>
      <c r="Q799" s="1">
        <v>0</v>
      </c>
    </row>
    <row r="800" spans="1:17">
      <c r="A800" s="83">
        <v>3</v>
      </c>
      <c r="B800" s="83">
        <v>1998</v>
      </c>
    </row>
    <row r="801" spans="1:17">
      <c r="A801" s="83">
        <v>3</v>
      </c>
      <c r="B801" s="83">
        <v>1998</v>
      </c>
      <c r="C801" s="84" t="s">
        <v>574</v>
      </c>
      <c r="F801" s="1" t="s">
        <v>211</v>
      </c>
      <c r="G801" s="1">
        <v>13</v>
      </c>
      <c r="H801" s="1">
        <v>11</v>
      </c>
      <c r="I801" s="1">
        <v>5</v>
      </c>
      <c r="J801" s="1">
        <v>-1</v>
      </c>
      <c r="K801" s="1">
        <v>-3</v>
      </c>
      <c r="L801" s="1">
        <v>-1</v>
      </c>
      <c r="M801" s="1">
        <v>-1</v>
      </c>
      <c r="N801" s="1">
        <v>-1</v>
      </c>
      <c r="O801" s="1">
        <v>0</v>
      </c>
      <c r="P801" s="1">
        <v>0</v>
      </c>
      <c r="Q801" s="1">
        <v>0</v>
      </c>
    </row>
    <row r="802" spans="1:17">
      <c r="A802" s="83">
        <v>3</v>
      </c>
      <c r="B802" s="83">
        <v>1998</v>
      </c>
    </row>
    <row r="803" spans="1:17">
      <c r="A803" s="83">
        <v>3</v>
      </c>
      <c r="B803" s="83">
        <v>1998</v>
      </c>
      <c r="C803" s="84" t="s">
        <v>575</v>
      </c>
      <c r="D803" s="84" t="s">
        <v>586</v>
      </c>
      <c r="F803" s="1" t="s">
        <v>212</v>
      </c>
      <c r="G803" s="1">
        <f>+G791-G794+SUM(G796:G798)</f>
        <v>-7.9999999999999858</v>
      </c>
      <c r="H803" s="1">
        <f t="shared" ref="H803:Q803" si="52">+H791-H794+SUM(H796:H798)</f>
        <v>-9.0000000000000142</v>
      </c>
      <c r="I803" s="1">
        <f t="shared" si="52"/>
        <v>-1.0000000000000142</v>
      </c>
      <c r="J803" s="1">
        <f t="shared" si="52"/>
        <v>-12.999999999999993</v>
      </c>
      <c r="K803" s="1">
        <f t="shared" si="52"/>
        <v>-67</v>
      </c>
      <c r="L803" s="1">
        <f t="shared" si="52"/>
        <v>-53</v>
      </c>
      <c r="M803" s="1">
        <f t="shared" si="52"/>
        <v>-69.999999999999972</v>
      </c>
      <c r="N803" s="1">
        <f t="shared" si="52"/>
        <v>-75</v>
      </c>
      <c r="O803" s="1">
        <f t="shared" si="52"/>
        <v>-115.00000000000003</v>
      </c>
      <c r="P803" s="1">
        <f t="shared" si="52"/>
        <v>-130.00000000000003</v>
      </c>
      <c r="Q803" s="1">
        <f t="shared" si="52"/>
        <v>-138</v>
      </c>
    </row>
    <row r="805" spans="1:17">
      <c r="A805" s="83">
        <v>8</v>
      </c>
      <c r="B805" s="83">
        <v>1998</v>
      </c>
      <c r="C805" s="84" t="s">
        <v>572</v>
      </c>
      <c r="F805" s="1" t="s">
        <v>174</v>
      </c>
    </row>
    <row r="806" spans="1:17">
      <c r="A806" s="83">
        <v>8</v>
      </c>
      <c r="B806" s="83">
        <v>1998</v>
      </c>
      <c r="C806" s="84" t="s">
        <v>572</v>
      </c>
      <c r="D806" s="84" t="s">
        <v>578</v>
      </c>
      <c r="F806" s="1" t="s">
        <v>18</v>
      </c>
      <c r="G806" s="1">
        <v>1</v>
      </c>
      <c r="H806" s="1">
        <v>1</v>
      </c>
      <c r="I806" s="1">
        <v>0</v>
      </c>
      <c r="J806" s="1">
        <v>-1</v>
      </c>
      <c r="K806" s="1">
        <v>-1</v>
      </c>
      <c r="L806" s="1">
        <v>-1</v>
      </c>
      <c r="M806" s="1">
        <v>-1</v>
      </c>
      <c r="N806" s="1">
        <v>1</v>
      </c>
      <c r="O806" s="1">
        <v>1</v>
      </c>
      <c r="P806" s="1">
        <v>1</v>
      </c>
      <c r="Q806" s="1">
        <v>1</v>
      </c>
    </row>
    <row r="807" spans="1:17">
      <c r="A807" s="83">
        <v>8</v>
      </c>
      <c r="B807" s="83">
        <v>1998</v>
      </c>
      <c r="C807" s="84" t="s">
        <v>572</v>
      </c>
      <c r="D807" s="84" t="s">
        <v>579</v>
      </c>
      <c r="F807" s="1" t="s">
        <v>19</v>
      </c>
      <c r="G807" s="1">
        <v>-1</v>
      </c>
      <c r="H807" s="1">
        <v>-3</v>
      </c>
      <c r="I807" s="1">
        <v>-4</v>
      </c>
      <c r="J807" s="1">
        <v>-4</v>
      </c>
      <c r="K807" s="1">
        <v>-4</v>
      </c>
      <c r="L807" s="1">
        <v>-3</v>
      </c>
      <c r="M807" s="1">
        <v>-2</v>
      </c>
      <c r="N807" s="1">
        <v>-1</v>
      </c>
      <c r="O807" s="1">
        <v>-1</v>
      </c>
      <c r="P807" s="1">
        <v>0</v>
      </c>
      <c r="Q807" s="1">
        <v>1</v>
      </c>
    </row>
    <row r="808" spans="1:17">
      <c r="A808" s="83">
        <v>8</v>
      </c>
      <c r="B808" s="83">
        <v>1998</v>
      </c>
    </row>
    <row r="809" spans="1:17">
      <c r="A809" s="83">
        <v>8</v>
      </c>
      <c r="B809" s="83">
        <v>1998</v>
      </c>
      <c r="C809" s="84" t="s">
        <v>570</v>
      </c>
      <c r="F809" s="1" t="s">
        <v>17</v>
      </c>
    </row>
    <row r="810" spans="1:17">
      <c r="A810" s="83">
        <v>8</v>
      </c>
      <c r="B810" s="83">
        <v>1998</v>
      </c>
      <c r="C810" s="84" t="s">
        <v>570</v>
      </c>
      <c r="D810" s="84" t="s">
        <v>578</v>
      </c>
      <c r="F810" s="1" t="s">
        <v>105</v>
      </c>
      <c r="G810" s="1">
        <v>7</v>
      </c>
      <c r="H810" s="1">
        <v>13</v>
      </c>
      <c r="I810" s="1">
        <v>15</v>
      </c>
      <c r="J810" s="1">
        <v>5</v>
      </c>
      <c r="K810" s="1">
        <v>0</v>
      </c>
      <c r="L810" s="1">
        <v>-3</v>
      </c>
      <c r="M810" s="1">
        <v>-10</v>
      </c>
      <c r="N810" s="1">
        <v>-17</v>
      </c>
      <c r="O810" s="1">
        <v>-24</v>
      </c>
      <c r="P810" s="1">
        <v>-33</v>
      </c>
      <c r="Q810" s="1">
        <v>-43</v>
      </c>
    </row>
    <row r="811" spans="1:17">
      <c r="A811" s="83">
        <v>8</v>
      </c>
      <c r="B811" s="83">
        <v>1998</v>
      </c>
      <c r="C811" s="84" t="s">
        <v>570</v>
      </c>
      <c r="D811" s="84" t="s">
        <v>579</v>
      </c>
      <c r="F811" s="1" t="s">
        <v>19</v>
      </c>
      <c r="G811" s="1">
        <v>1</v>
      </c>
      <c r="H811" s="1">
        <v>9</v>
      </c>
      <c r="I811" s="1">
        <v>10</v>
      </c>
      <c r="J811" s="1">
        <v>12</v>
      </c>
      <c r="K811" s="1">
        <v>16</v>
      </c>
      <c r="L811" s="1">
        <v>24</v>
      </c>
      <c r="M811" s="1">
        <v>32</v>
      </c>
      <c r="N811" s="1">
        <v>40</v>
      </c>
      <c r="O811" s="1">
        <v>48</v>
      </c>
      <c r="P811" s="1">
        <v>56</v>
      </c>
      <c r="Q811" s="1">
        <v>63</v>
      </c>
    </row>
    <row r="812" spans="1:17">
      <c r="A812" s="83">
        <v>8</v>
      </c>
      <c r="B812" s="83">
        <v>1998</v>
      </c>
    </row>
    <row r="813" spans="1:17">
      <c r="A813" s="83">
        <v>8</v>
      </c>
      <c r="B813" s="83">
        <v>1998</v>
      </c>
      <c r="C813" s="84" t="s">
        <v>571</v>
      </c>
      <c r="F813" s="1" t="s">
        <v>20</v>
      </c>
    </row>
    <row r="814" spans="1:17">
      <c r="A814" s="83">
        <v>8</v>
      </c>
      <c r="B814" s="83">
        <v>1998</v>
      </c>
      <c r="C814" s="84" t="s">
        <v>571</v>
      </c>
      <c r="D814" s="84" t="s">
        <v>578</v>
      </c>
      <c r="F814" s="1" t="s">
        <v>18</v>
      </c>
      <c r="G814" s="1">
        <v>30</v>
      </c>
      <c r="H814" s="1">
        <v>48</v>
      </c>
      <c r="I814" s="1">
        <v>50</v>
      </c>
      <c r="J814" s="1">
        <v>51</v>
      </c>
      <c r="K814" s="1">
        <v>49</v>
      </c>
      <c r="L814" s="1">
        <v>50</v>
      </c>
      <c r="M814" s="1">
        <v>49</v>
      </c>
      <c r="N814" s="1">
        <v>51</v>
      </c>
      <c r="O814" s="1">
        <v>52</v>
      </c>
      <c r="P814" s="1">
        <v>52</v>
      </c>
      <c r="Q814" s="1">
        <v>55</v>
      </c>
    </row>
    <row r="815" spans="1:17">
      <c r="A815" s="83">
        <v>8</v>
      </c>
      <c r="B815" s="83">
        <v>1998</v>
      </c>
      <c r="C815" s="84" t="s">
        <v>571</v>
      </c>
      <c r="D815" s="84" t="s">
        <v>579</v>
      </c>
      <c r="F815" s="1" t="s">
        <v>19</v>
      </c>
    </row>
    <row r="816" spans="1:17">
      <c r="A816" s="83">
        <v>8</v>
      </c>
      <c r="B816" s="83">
        <v>1998</v>
      </c>
      <c r="C816" s="84" t="s">
        <v>571</v>
      </c>
      <c r="D816" s="84" t="s">
        <v>579</v>
      </c>
      <c r="F816" s="1" t="s">
        <v>213</v>
      </c>
      <c r="G816" s="1">
        <v>16</v>
      </c>
      <c r="H816" s="1">
        <v>-1</v>
      </c>
      <c r="I816" s="1">
        <v>0</v>
      </c>
      <c r="J816" s="1">
        <v>0</v>
      </c>
      <c r="K816" s="1">
        <v>-1</v>
      </c>
      <c r="L816" s="1">
        <v>0</v>
      </c>
      <c r="M816" s="1">
        <v>-3</v>
      </c>
      <c r="N816" s="1">
        <v>-1</v>
      </c>
      <c r="O816" s="1">
        <v>0</v>
      </c>
      <c r="P816" s="1">
        <v>0</v>
      </c>
      <c r="Q816" s="1">
        <v>2</v>
      </c>
    </row>
    <row r="817" spans="1:17">
      <c r="A817" s="83">
        <v>8</v>
      </c>
      <c r="B817" s="83">
        <v>1998</v>
      </c>
      <c r="C817" s="84" t="s">
        <v>571</v>
      </c>
      <c r="D817" s="84" t="s">
        <v>580</v>
      </c>
      <c r="F817" s="1" t="s">
        <v>214</v>
      </c>
      <c r="G817" s="1">
        <v>1</v>
      </c>
      <c r="H817" s="1">
        <v>4</v>
      </c>
      <c r="I817" s="1">
        <v>7</v>
      </c>
      <c r="J817" s="1">
        <v>10</v>
      </c>
      <c r="K817" s="1">
        <v>13</v>
      </c>
      <c r="L817" s="1">
        <v>16</v>
      </c>
      <c r="M817" s="1">
        <v>19</v>
      </c>
      <c r="N817" s="1">
        <v>22</v>
      </c>
      <c r="O817" s="1">
        <v>26</v>
      </c>
      <c r="P817" s="1">
        <v>30</v>
      </c>
      <c r="Q817" s="1">
        <v>34</v>
      </c>
    </row>
    <row r="818" spans="1:17">
      <c r="A818" s="83">
        <v>8</v>
      </c>
      <c r="B818" s="83">
        <v>1998</v>
      </c>
    </row>
    <row r="819" spans="1:17">
      <c r="A819" s="83">
        <v>8</v>
      </c>
      <c r="B819" s="83">
        <v>1998</v>
      </c>
      <c r="C819" s="84" t="s">
        <v>575</v>
      </c>
      <c r="D819" s="84" t="s">
        <v>586</v>
      </c>
      <c r="F819" s="1" t="s">
        <v>215</v>
      </c>
      <c r="G819" s="1">
        <f t="shared" ref="G819:Q819" si="53">+G803-G806-G807-G810-G811-G814-SUM(G816:G817)</f>
        <v>-62.999999999999986</v>
      </c>
      <c r="H819" s="1">
        <f t="shared" si="53"/>
        <v>-80.000000000000014</v>
      </c>
      <c r="I819" s="1">
        <f t="shared" si="53"/>
        <v>-79.000000000000014</v>
      </c>
      <c r="J819" s="1">
        <f t="shared" si="53"/>
        <v>-86</v>
      </c>
      <c r="K819" s="1">
        <f t="shared" si="53"/>
        <v>-139</v>
      </c>
      <c r="L819" s="1">
        <f t="shared" si="53"/>
        <v>-136</v>
      </c>
      <c r="M819" s="1">
        <f t="shared" si="53"/>
        <v>-153.99999999999997</v>
      </c>
      <c r="N819" s="1">
        <f t="shared" si="53"/>
        <v>-170</v>
      </c>
      <c r="O819" s="1">
        <f t="shared" si="53"/>
        <v>-217.00000000000003</v>
      </c>
      <c r="P819" s="1">
        <f t="shared" si="53"/>
        <v>-236.00000000000003</v>
      </c>
      <c r="Q819" s="1">
        <f t="shared" si="53"/>
        <v>-251</v>
      </c>
    </row>
    <row r="821" spans="1:17">
      <c r="A821" s="83">
        <v>1</v>
      </c>
      <c r="B821" s="83">
        <v>1999</v>
      </c>
      <c r="C821" s="84" t="s">
        <v>572</v>
      </c>
      <c r="F821" s="1" t="s">
        <v>155</v>
      </c>
      <c r="G821" s="1">
        <v>-17</v>
      </c>
      <c r="H821" s="1">
        <v>-6</v>
      </c>
      <c r="I821" s="1">
        <v>-3</v>
      </c>
      <c r="J821" s="1">
        <v>-4</v>
      </c>
      <c r="K821" s="1">
        <v>-4</v>
      </c>
      <c r="L821" s="1">
        <v>-3</v>
      </c>
      <c r="M821" s="1">
        <v>-3</v>
      </c>
      <c r="N821" s="1">
        <v>-4</v>
      </c>
      <c r="O821" s="1">
        <v>-3</v>
      </c>
      <c r="P821" s="1">
        <v>-3</v>
      </c>
    </row>
    <row r="822" spans="1:17">
      <c r="A822" s="83">
        <v>1</v>
      </c>
      <c r="B822" s="83">
        <v>1999</v>
      </c>
      <c r="C822" s="84" t="s">
        <v>572</v>
      </c>
      <c r="D822" s="84" t="s">
        <v>578</v>
      </c>
      <c r="F822" s="1" t="s">
        <v>18</v>
      </c>
      <c r="G822" s="1">
        <v>0</v>
      </c>
      <c r="H822" s="1">
        <v>2</v>
      </c>
      <c r="I822" s="1">
        <v>0</v>
      </c>
      <c r="J822" s="1">
        <v>-1</v>
      </c>
      <c r="K822" s="1">
        <v>0</v>
      </c>
      <c r="L822" s="1">
        <v>-1</v>
      </c>
      <c r="M822" s="1">
        <v>-1</v>
      </c>
      <c r="N822" s="1">
        <v>-1</v>
      </c>
      <c r="O822" s="1">
        <v>0</v>
      </c>
      <c r="P822" s="1">
        <v>0</v>
      </c>
    </row>
    <row r="823" spans="1:17">
      <c r="A823" s="83">
        <v>1</v>
      </c>
      <c r="B823" s="83">
        <v>1999</v>
      </c>
      <c r="C823" s="84" t="s">
        <v>572</v>
      </c>
      <c r="D823" s="84" t="s">
        <v>579</v>
      </c>
      <c r="F823" s="1" t="s">
        <v>19</v>
      </c>
      <c r="G823" s="1">
        <v>17</v>
      </c>
      <c r="H823" s="1">
        <v>8</v>
      </c>
      <c r="I823" s="1">
        <v>2</v>
      </c>
      <c r="J823" s="1">
        <v>3</v>
      </c>
      <c r="K823" s="1">
        <v>3</v>
      </c>
      <c r="L823" s="1">
        <v>3</v>
      </c>
      <c r="M823" s="1">
        <v>3</v>
      </c>
      <c r="N823" s="1">
        <v>3</v>
      </c>
      <c r="O823" s="1">
        <v>3</v>
      </c>
      <c r="P823" s="1">
        <v>3</v>
      </c>
    </row>
    <row r="824" spans="1:17">
      <c r="A824" s="83">
        <v>1</v>
      </c>
      <c r="B824" s="83">
        <v>1999</v>
      </c>
      <c r="C824" s="84" t="s">
        <v>572</v>
      </c>
      <c r="D824" s="84" t="s">
        <v>579</v>
      </c>
      <c r="F824" s="1" t="s">
        <v>120</v>
      </c>
      <c r="G824" s="1">
        <v>17</v>
      </c>
      <c r="H824" s="1">
        <v>5</v>
      </c>
      <c r="I824" s="1">
        <v>2</v>
      </c>
      <c r="J824" s="1">
        <v>1</v>
      </c>
      <c r="K824" s="1">
        <v>1</v>
      </c>
      <c r="L824" s="1">
        <v>1</v>
      </c>
      <c r="M824" s="1">
        <v>1</v>
      </c>
      <c r="N824" s="1">
        <v>1</v>
      </c>
      <c r="O824" s="1">
        <v>1</v>
      </c>
      <c r="P824" s="1">
        <v>1</v>
      </c>
    </row>
    <row r="825" spans="1:17">
      <c r="A825" s="83">
        <v>1</v>
      </c>
      <c r="B825" s="83">
        <v>1999</v>
      </c>
      <c r="C825" s="84" t="s">
        <v>572</v>
      </c>
      <c r="D825" s="84" t="s">
        <v>579</v>
      </c>
      <c r="F825" s="1" t="s">
        <v>121</v>
      </c>
    </row>
    <row r="826" spans="1:17">
      <c r="A826" s="83">
        <v>1</v>
      </c>
      <c r="B826" s="83">
        <v>1999</v>
      </c>
      <c r="C826" s="84" t="s">
        <v>572</v>
      </c>
      <c r="D826" s="84" t="s">
        <v>580</v>
      </c>
      <c r="F826" s="1" t="s">
        <v>206</v>
      </c>
      <c r="G826" s="1">
        <v>0</v>
      </c>
      <c r="H826" s="1">
        <v>1</v>
      </c>
      <c r="I826" s="1">
        <v>1</v>
      </c>
      <c r="J826" s="1">
        <v>1</v>
      </c>
      <c r="K826" s="1">
        <v>2</v>
      </c>
      <c r="L826" s="1">
        <v>2</v>
      </c>
      <c r="M826" s="1">
        <v>2</v>
      </c>
      <c r="N826" s="1">
        <v>2</v>
      </c>
      <c r="O826" s="1">
        <v>2</v>
      </c>
      <c r="P826" s="1">
        <v>2</v>
      </c>
    </row>
    <row r="827" spans="1:17">
      <c r="A827" s="83">
        <v>1</v>
      </c>
      <c r="B827" s="83">
        <v>1999</v>
      </c>
      <c r="C827" s="84" t="s">
        <v>572</v>
      </c>
      <c r="D827" s="84" t="s">
        <v>579</v>
      </c>
      <c r="F827" s="1" t="s">
        <v>178</v>
      </c>
      <c r="G827" s="1">
        <v>0</v>
      </c>
      <c r="H827" s="1">
        <v>2</v>
      </c>
      <c r="I827" s="1">
        <v>0</v>
      </c>
      <c r="J827" s="1">
        <v>1</v>
      </c>
      <c r="K827" s="1">
        <v>1</v>
      </c>
      <c r="L827" s="1">
        <v>0</v>
      </c>
      <c r="M827" s="1">
        <v>0</v>
      </c>
      <c r="N827" s="1">
        <v>0</v>
      </c>
      <c r="O827" s="1">
        <v>0</v>
      </c>
      <c r="P827" s="1">
        <v>0</v>
      </c>
    </row>
    <row r="828" spans="1:17">
      <c r="A828" s="83">
        <v>1</v>
      </c>
      <c r="B828" s="83">
        <v>1999</v>
      </c>
      <c r="F828" s="1" t="s">
        <v>1</v>
      </c>
    </row>
    <row r="829" spans="1:17">
      <c r="A829" s="83">
        <v>1</v>
      </c>
      <c r="B829" s="83">
        <v>1999</v>
      </c>
      <c r="C829" s="84" t="s">
        <v>570</v>
      </c>
      <c r="F829" s="1" t="s">
        <v>156</v>
      </c>
      <c r="G829" s="1">
        <v>13</v>
      </c>
      <c r="H829" s="1">
        <v>20</v>
      </c>
      <c r="I829" s="1">
        <v>27</v>
      </c>
      <c r="J829" s="1">
        <v>32</v>
      </c>
      <c r="K829" s="1">
        <v>34</v>
      </c>
      <c r="L829" s="1">
        <v>36</v>
      </c>
      <c r="M829" s="1">
        <v>41</v>
      </c>
      <c r="N829" s="1">
        <v>46</v>
      </c>
      <c r="O829" s="1">
        <v>48</v>
      </c>
      <c r="P829" s="1">
        <v>51</v>
      </c>
    </row>
    <row r="830" spans="1:17">
      <c r="A830" s="83">
        <v>1</v>
      </c>
      <c r="B830" s="83">
        <v>1999</v>
      </c>
      <c r="C830" s="84" t="s">
        <v>570</v>
      </c>
      <c r="D830" s="84" t="s">
        <v>578</v>
      </c>
      <c r="F830" s="1" t="s">
        <v>18</v>
      </c>
      <c r="G830" s="1">
        <v>3</v>
      </c>
      <c r="H830" s="1">
        <v>5</v>
      </c>
      <c r="I830" s="1">
        <v>12</v>
      </c>
      <c r="J830" s="1">
        <v>19</v>
      </c>
      <c r="K830" s="1">
        <v>22</v>
      </c>
      <c r="L830" s="1">
        <v>25</v>
      </c>
      <c r="M830" s="1">
        <v>31</v>
      </c>
      <c r="N830" s="1">
        <v>35</v>
      </c>
      <c r="O830" s="1">
        <v>37</v>
      </c>
      <c r="P830" s="1">
        <v>39</v>
      </c>
    </row>
    <row r="831" spans="1:17">
      <c r="A831" s="83">
        <v>1</v>
      </c>
      <c r="B831" s="83">
        <v>1999</v>
      </c>
      <c r="C831" s="84" t="s">
        <v>570</v>
      </c>
      <c r="D831" s="84" t="s">
        <v>579</v>
      </c>
      <c r="F831" s="1" t="s">
        <v>19</v>
      </c>
      <c r="G831" s="1">
        <v>-10</v>
      </c>
      <c r="H831" s="1">
        <v>-15</v>
      </c>
      <c r="I831" s="1">
        <v>-15</v>
      </c>
      <c r="J831" s="1">
        <v>-13</v>
      </c>
      <c r="K831" s="1">
        <v>-12</v>
      </c>
      <c r="L831" s="1">
        <v>-11</v>
      </c>
      <c r="M831" s="1">
        <v>-11</v>
      </c>
      <c r="N831" s="1">
        <v>-11</v>
      </c>
      <c r="O831" s="1">
        <v>-12</v>
      </c>
      <c r="P831" s="1">
        <v>-13</v>
      </c>
    </row>
    <row r="832" spans="1:17">
      <c r="A832" s="83">
        <v>1</v>
      </c>
      <c r="B832" s="83">
        <v>1999</v>
      </c>
      <c r="C832" s="84" t="s">
        <v>570</v>
      </c>
      <c r="D832" s="84" t="s">
        <v>579</v>
      </c>
      <c r="F832" s="1" t="s">
        <v>120</v>
      </c>
      <c r="G832" s="1">
        <v>0</v>
      </c>
      <c r="H832" s="1">
        <v>0</v>
      </c>
      <c r="I832" s="1">
        <v>0</v>
      </c>
      <c r="J832" s="1">
        <v>0</v>
      </c>
      <c r="K832" s="1">
        <v>1</v>
      </c>
      <c r="L832" s="1">
        <v>1</v>
      </c>
      <c r="M832" s="1">
        <v>2</v>
      </c>
      <c r="N832" s="1">
        <v>2</v>
      </c>
      <c r="O832" s="1">
        <v>3</v>
      </c>
      <c r="P832" s="1">
        <v>4</v>
      </c>
    </row>
    <row r="833" spans="1:16">
      <c r="A833" s="83">
        <v>1</v>
      </c>
      <c r="B833" s="83">
        <v>1999</v>
      </c>
      <c r="C833" s="84" t="s">
        <v>570</v>
      </c>
      <c r="D833" s="84" t="s">
        <v>579</v>
      </c>
      <c r="F833" s="1" t="s">
        <v>121</v>
      </c>
    </row>
    <row r="834" spans="1:16">
      <c r="A834" s="83">
        <v>1</v>
      </c>
      <c r="B834" s="83">
        <v>1999</v>
      </c>
      <c r="C834" s="84" t="s">
        <v>570</v>
      </c>
      <c r="D834" s="84" t="s">
        <v>580</v>
      </c>
      <c r="F834" s="1" t="s">
        <v>206</v>
      </c>
      <c r="G834" s="1">
        <v>0</v>
      </c>
      <c r="H834" s="1">
        <v>-1</v>
      </c>
      <c r="I834" s="1">
        <v>-2</v>
      </c>
      <c r="J834" s="1">
        <v>-4</v>
      </c>
      <c r="K834" s="1">
        <v>-5</v>
      </c>
      <c r="L834" s="1">
        <v>-7</v>
      </c>
      <c r="M834" s="1">
        <v>-9</v>
      </c>
      <c r="N834" s="1">
        <v>-11</v>
      </c>
      <c r="O834" s="1">
        <v>-13</v>
      </c>
      <c r="P834" s="1">
        <v>-16</v>
      </c>
    </row>
    <row r="835" spans="1:16">
      <c r="A835" s="83">
        <v>1</v>
      </c>
      <c r="B835" s="83">
        <v>1999</v>
      </c>
      <c r="C835" s="84" t="s">
        <v>570</v>
      </c>
      <c r="D835" s="84" t="s">
        <v>580</v>
      </c>
      <c r="F835" s="1" t="s">
        <v>216</v>
      </c>
      <c r="G835" s="1">
        <v>-8</v>
      </c>
      <c r="H835" s="1">
        <v>-11</v>
      </c>
      <c r="I835" s="1">
        <v>-9</v>
      </c>
      <c r="J835" s="1">
        <v>-5</v>
      </c>
      <c r="K835" s="1">
        <v>-3</v>
      </c>
      <c r="L835" s="1">
        <v>-2</v>
      </c>
      <c r="M835" s="1">
        <v>-1</v>
      </c>
      <c r="N835" s="1">
        <v>0</v>
      </c>
      <c r="O835" s="1">
        <v>1</v>
      </c>
      <c r="P835" s="1">
        <v>1</v>
      </c>
    </row>
    <row r="836" spans="1:16">
      <c r="A836" s="83">
        <v>1</v>
      </c>
      <c r="B836" s="83">
        <v>1999</v>
      </c>
      <c r="C836" s="84" t="s">
        <v>570</v>
      </c>
      <c r="D836" s="84" t="s">
        <v>579</v>
      </c>
      <c r="F836" s="1" t="s">
        <v>178</v>
      </c>
      <c r="G836" s="1">
        <v>-2</v>
      </c>
      <c r="H836" s="1">
        <v>-2</v>
      </c>
      <c r="I836" s="1">
        <v>-4</v>
      </c>
      <c r="J836" s="1">
        <v>-4</v>
      </c>
      <c r="K836" s="1">
        <v>-4</v>
      </c>
      <c r="L836" s="1">
        <v>-3</v>
      </c>
      <c r="M836" s="1">
        <v>-3</v>
      </c>
      <c r="N836" s="1">
        <v>-2</v>
      </c>
      <c r="O836" s="1">
        <v>-2</v>
      </c>
      <c r="P836" s="1">
        <v>-1</v>
      </c>
    </row>
    <row r="837" spans="1:16">
      <c r="A837" s="83">
        <v>1</v>
      </c>
      <c r="B837" s="83">
        <v>1999</v>
      </c>
    </row>
    <row r="838" spans="1:16">
      <c r="A838" s="83">
        <v>1</v>
      </c>
      <c r="B838" s="83">
        <v>1999</v>
      </c>
      <c r="C838" s="84" t="s">
        <v>571</v>
      </c>
      <c r="F838" s="1" t="s">
        <v>159</v>
      </c>
      <c r="G838" s="1">
        <v>32</v>
      </c>
      <c r="H838" s="1">
        <v>38</v>
      </c>
      <c r="I838" s="1">
        <v>41</v>
      </c>
      <c r="J838" s="1">
        <v>42</v>
      </c>
      <c r="K838" s="1">
        <v>43</v>
      </c>
      <c r="L838" s="1">
        <v>47</v>
      </c>
      <c r="M838" s="1">
        <v>48</v>
      </c>
      <c r="N838" s="1">
        <v>47</v>
      </c>
      <c r="O838" s="1">
        <v>53</v>
      </c>
      <c r="P838" s="1">
        <v>57</v>
      </c>
    </row>
    <row r="839" spans="1:16">
      <c r="A839" s="83">
        <v>1</v>
      </c>
      <c r="B839" s="83">
        <v>1999</v>
      </c>
      <c r="C839" s="84" t="s">
        <v>571</v>
      </c>
      <c r="D839" s="84" t="s">
        <v>578</v>
      </c>
      <c r="F839" s="1" t="s">
        <v>18</v>
      </c>
      <c r="G839" s="1">
        <v>11</v>
      </c>
      <c r="H839" s="1">
        <v>15</v>
      </c>
      <c r="I839" s="1">
        <v>15</v>
      </c>
      <c r="J839" s="1">
        <v>19</v>
      </c>
      <c r="K839" s="1">
        <v>16</v>
      </c>
      <c r="L839" s="1">
        <v>17</v>
      </c>
      <c r="M839" s="1">
        <v>15</v>
      </c>
      <c r="N839" s="1">
        <v>16</v>
      </c>
      <c r="O839" s="1">
        <v>17</v>
      </c>
      <c r="P839" s="1">
        <v>19</v>
      </c>
    </row>
    <row r="840" spans="1:16">
      <c r="A840" s="83">
        <v>1</v>
      </c>
      <c r="B840" s="83">
        <v>1999</v>
      </c>
      <c r="C840" s="84" t="s">
        <v>571</v>
      </c>
      <c r="D840" s="84" t="s">
        <v>579</v>
      </c>
      <c r="F840" s="1" t="s">
        <v>19</v>
      </c>
      <c r="G840" s="1">
        <v>-21</v>
      </c>
      <c r="H840" s="1">
        <v>-23</v>
      </c>
      <c r="I840" s="1">
        <v>-25</v>
      </c>
      <c r="J840" s="1">
        <v>-24</v>
      </c>
      <c r="K840" s="1">
        <v>-28</v>
      </c>
      <c r="L840" s="1">
        <v>-29</v>
      </c>
      <c r="M840" s="1">
        <v>-33</v>
      </c>
      <c r="N840" s="1">
        <v>-31</v>
      </c>
      <c r="O840" s="1">
        <v>-36</v>
      </c>
      <c r="P840" s="1">
        <v>-38</v>
      </c>
    </row>
    <row r="841" spans="1:16">
      <c r="A841" s="83">
        <v>1</v>
      </c>
      <c r="B841" s="83">
        <v>1999</v>
      </c>
      <c r="C841" s="84" t="s">
        <v>571</v>
      </c>
      <c r="D841" s="84" t="s">
        <v>579</v>
      </c>
      <c r="F841" s="1" t="s">
        <v>120</v>
      </c>
      <c r="G841" s="1">
        <v>-7</v>
      </c>
      <c r="H841" s="1">
        <v>0</v>
      </c>
      <c r="I841" s="1">
        <v>2</v>
      </c>
      <c r="J841" s="1">
        <v>1</v>
      </c>
      <c r="K841" s="1">
        <v>1</v>
      </c>
      <c r="L841" s="1">
        <v>1</v>
      </c>
      <c r="M841" s="1">
        <v>1</v>
      </c>
      <c r="N841" s="1">
        <v>1</v>
      </c>
      <c r="O841" s="1">
        <v>1</v>
      </c>
      <c r="P841" s="1">
        <v>1</v>
      </c>
    </row>
    <row r="842" spans="1:16">
      <c r="A842" s="83">
        <v>1</v>
      </c>
      <c r="B842" s="83">
        <v>1999</v>
      </c>
      <c r="C842" s="84" t="s">
        <v>571</v>
      </c>
      <c r="D842" s="84" t="s">
        <v>579</v>
      </c>
      <c r="F842" s="1" t="s">
        <v>121</v>
      </c>
    </row>
    <row r="843" spans="1:16">
      <c r="A843" s="83">
        <v>1</v>
      </c>
      <c r="B843" s="83">
        <v>1999</v>
      </c>
      <c r="C843" s="84" t="s">
        <v>571</v>
      </c>
      <c r="D843" s="84" t="s">
        <v>579</v>
      </c>
      <c r="F843" s="1" t="s">
        <v>122</v>
      </c>
      <c r="G843" s="1">
        <v>-10</v>
      </c>
      <c r="H843" s="1">
        <v>-11</v>
      </c>
      <c r="I843" s="1">
        <v>-15</v>
      </c>
      <c r="J843" s="1">
        <v>-15</v>
      </c>
      <c r="K843" s="1">
        <v>-17</v>
      </c>
      <c r="L843" s="1">
        <v>-17</v>
      </c>
      <c r="M843" s="1">
        <v>-19</v>
      </c>
      <c r="N843" s="1">
        <v>-16</v>
      </c>
      <c r="O843" s="1">
        <v>-18</v>
      </c>
      <c r="P843" s="1">
        <v>-18</v>
      </c>
    </row>
    <row r="844" spans="1:16">
      <c r="A844" s="83">
        <v>1</v>
      </c>
      <c r="B844" s="83">
        <v>1999</v>
      </c>
      <c r="C844" s="84" t="s">
        <v>571</v>
      </c>
      <c r="D844" s="84" t="s">
        <v>579</v>
      </c>
      <c r="F844" s="1" t="s">
        <v>125</v>
      </c>
      <c r="G844" s="1">
        <v>0</v>
      </c>
      <c r="H844" s="1">
        <v>2</v>
      </c>
      <c r="I844" s="1">
        <v>3</v>
      </c>
      <c r="J844" s="1">
        <v>5</v>
      </c>
      <c r="K844" s="1">
        <v>6</v>
      </c>
      <c r="L844" s="1">
        <v>8</v>
      </c>
      <c r="M844" s="1">
        <v>9</v>
      </c>
      <c r="N844" s="1">
        <v>11</v>
      </c>
      <c r="O844" s="1">
        <v>13</v>
      </c>
      <c r="P844" s="1">
        <v>15</v>
      </c>
    </row>
    <row r="845" spans="1:16">
      <c r="A845" s="83">
        <v>1</v>
      </c>
      <c r="B845" s="83">
        <v>1999</v>
      </c>
      <c r="C845" s="84" t="s">
        <v>571</v>
      </c>
      <c r="D845" s="84" t="s">
        <v>579</v>
      </c>
      <c r="F845" s="1" t="s">
        <v>217</v>
      </c>
      <c r="G845" s="1">
        <v>-3</v>
      </c>
      <c r="H845" s="1">
        <v>-4</v>
      </c>
      <c r="I845" s="1">
        <v>-4</v>
      </c>
      <c r="J845" s="1">
        <v>-3</v>
      </c>
      <c r="K845" s="1">
        <v>-2</v>
      </c>
      <c r="L845" s="1">
        <v>-2</v>
      </c>
      <c r="M845" s="1">
        <v>-1</v>
      </c>
      <c r="N845" s="1">
        <v>-1</v>
      </c>
      <c r="O845" s="1">
        <v>0</v>
      </c>
      <c r="P845" s="1">
        <v>1</v>
      </c>
    </row>
    <row r="846" spans="1:16">
      <c r="A846" s="83">
        <v>1</v>
      </c>
      <c r="B846" s="83">
        <v>1999</v>
      </c>
      <c r="C846" s="84" t="s">
        <v>571</v>
      </c>
      <c r="D846" s="84" t="s">
        <v>579</v>
      </c>
      <c r="F846" s="1" t="s">
        <v>184</v>
      </c>
      <c r="G846" s="1">
        <v>-1</v>
      </c>
      <c r="H846" s="1">
        <v>-2</v>
      </c>
      <c r="I846" s="1">
        <v>-2</v>
      </c>
      <c r="J846" s="1">
        <v>-2</v>
      </c>
      <c r="K846" s="1">
        <v>-2</v>
      </c>
      <c r="L846" s="1">
        <v>-3</v>
      </c>
      <c r="M846" s="1">
        <v>-3</v>
      </c>
      <c r="N846" s="1">
        <v>-3</v>
      </c>
      <c r="O846" s="1">
        <v>-3</v>
      </c>
      <c r="P846" s="1">
        <v>-3</v>
      </c>
    </row>
    <row r="847" spans="1:16">
      <c r="A847" s="83">
        <v>1</v>
      </c>
      <c r="B847" s="83">
        <v>1999</v>
      </c>
      <c r="C847" s="84" t="s">
        <v>571</v>
      </c>
      <c r="D847" s="84" t="s">
        <v>579</v>
      </c>
      <c r="F847" s="1" t="s">
        <v>218</v>
      </c>
      <c r="G847" s="1">
        <v>-1</v>
      </c>
      <c r="H847" s="1">
        <v>-1</v>
      </c>
      <c r="I847" s="1">
        <v>-1</v>
      </c>
      <c r="J847" s="1">
        <v>-2</v>
      </c>
      <c r="K847" s="1">
        <v>-2</v>
      </c>
      <c r="L847" s="1">
        <v>-2</v>
      </c>
      <c r="M847" s="1">
        <v>-3</v>
      </c>
      <c r="N847" s="1">
        <v>-4</v>
      </c>
      <c r="O847" s="1">
        <v>-4</v>
      </c>
      <c r="P847" s="1">
        <v>-5</v>
      </c>
    </row>
    <row r="848" spans="1:16">
      <c r="A848" s="83">
        <v>1</v>
      </c>
      <c r="B848" s="83">
        <v>1999</v>
      </c>
      <c r="C848" s="84" t="s">
        <v>571</v>
      </c>
      <c r="D848" s="84" t="s">
        <v>579</v>
      </c>
      <c r="F848" s="1" t="s">
        <v>219</v>
      </c>
      <c r="G848" s="1">
        <v>-2</v>
      </c>
      <c r="H848" s="1">
        <v>-4</v>
      </c>
      <c r="I848" s="1">
        <v>-5</v>
      </c>
      <c r="J848" s="1">
        <v>-1</v>
      </c>
      <c r="K848" s="1">
        <v>-1</v>
      </c>
      <c r="L848" s="1">
        <v>-1</v>
      </c>
      <c r="M848" s="1">
        <v>-1</v>
      </c>
      <c r="N848" s="1">
        <v>-1</v>
      </c>
      <c r="O848" s="1">
        <v>-1</v>
      </c>
      <c r="P848" s="1">
        <v>-1</v>
      </c>
    </row>
    <row r="849" spans="1:17">
      <c r="A849" s="83">
        <v>1</v>
      </c>
      <c r="B849" s="83">
        <v>1999</v>
      </c>
      <c r="C849" s="84" t="s">
        <v>571</v>
      </c>
      <c r="D849" s="84" t="s">
        <v>580</v>
      </c>
      <c r="F849" s="1" t="s">
        <v>206</v>
      </c>
      <c r="G849" s="1">
        <v>-1</v>
      </c>
      <c r="H849" s="1">
        <v>-3</v>
      </c>
      <c r="I849" s="1">
        <v>-5</v>
      </c>
      <c r="J849" s="1">
        <v>-7</v>
      </c>
      <c r="K849" s="1">
        <v>-9</v>
      </c>
      <c r="L849" s="1">
        <v>-11</v>
      </c>
      <c r="M849" s="1">
        <v>-14</v>
      </c>
      <c r="N849" s="1">
        <v>-16</v>
      </c>
      <c r="O849" s="1">
        <v>-19</v>
      </c>
      <c r="P849" s="1">
        <v>-21</v>
      </c>
    </row>
    <row r="850" spans="1:17">
      <c r="A850" s="83">
        <v>1</v>
      </c>
      <c r="B850" s="83">
        <v>1999</v>
      </c>
      <c r="C850" s="84" t="s">
        <v>571</v>
      </c>
      <c r="D850" s="84" t="s">
        <v>579</v>
      </c>
      <c r="F850" s="1" t="s">
        <v>178</v>
      </c>
      <c r="G850" s="1">
        <v>5</v>
      </c>
      <c r="H850" s="1">
        <v>-1</v>
      </c>
      <c r="I850" s="1">
        <v>1</v>
      </c>
      <c r="J850" s="1">
        <v>1</v>
      </c>
      <c r="K850" s="1">
        <v>-2</v>
      </c>
      <c r="L850" s="1">
        <v>-4</v>
      </c>
      <c r="M850" s="1">
        <v>-2</v>
      </c>
      <c r="N850" s="1">
        <v>-2</v>
      </c>
      <c r="O850" s="1">
        <v>-4</v>
      </c>
      <c r="P850" s="1">
        <v>-6</v>
      </c>
    </row>
    <row r="851" spans="1:17">
      <c r="A851" s="83">
        <v>1</v>
      </c>
      <c r="B851" s="83">
        <v>1999</v>
      </c>
    </row>
    <row r="852" spans="1:17">
      <c r="A852" s="83">
        <v>1</v>
      </c>
      <c r="B852" s="83">
        <v>1999</v>
      </c>
      <c r="C852" s="84" t="s">
        <v>575</v>
      </c>
      <c r="D852" s="84" t="s">
        <v>586</v>
      </c>
      <c r="F852" s="1" t="s">
        <v>220</v>
      </c>
      <c r="G852" s="1">
        <f>+H819-G822+G824+SUM(G826:G827)-G830+G832+SUM(G834:G836)-G839+G841+SUM(G843:G850)</f>
        <v>-107.00000000000001</v>
      </c>
      <c r="H852" s="1">
        <f t="shared" ref="H852:P852" si="54">+I819-H822+H824+SUM(H826:H827)-H830+H832+SUM(H834:H836)-H839+H841+SUM(H843:H850)</f>
        <v>-131</v>
      </c>
      <c r="I852" s="1">
        <f t="shared" si="54"/>
        <v>-151</v>
      </c>
      <c r="J852" s="1">
        <f t="shared" si="54"/>
        <v>-209</v>
      </c>
      <c r="K852" s="1">
        <f t="shared" si="54"/>
        <v>-209</v>
      </c>
      <c r="L852" s="1">
        <f t="shared" si="54"/>
        <v>-233.99999999999997</v>
      </c>
      <c r="M852" s="1">
        <f t="shared" si="54"/>
        <v>-256</v>
      </c>
      <c r="N852" s="1">
        <f t="shared" si="54"/>
        <v>-306</v>
      </c>
      <c r="O852" s="1">
        <f t="shared" si="54"/>
        <v>-333</v>
      </c>
      <c r="P852" s="1">
        <f t="shared" si="54"/>
        <v>-355</v>
      </c>
      <c r="Q852" s="1">
        <v>-381</v>
      </c>
    </row>
    <row r="853" spans="1:17">
      <c r="G853" s="1" t="s">
        <v>1</v>
      </c>
    </row>
    <row r="854" spans="1:17">
      <c r="A854" s="83">
        <v>3</v>
      </c>
      <c r="B854" s="83">
        <v>1999</v>
      </c>
      <c r="C854" s="84" t="s">
        <v>571</v>
      </c>
      <c r="F854" s="1" t="s">
        <v>159</v>
      </c>
      <c r="G854" s="1" t="s">
        <v>1</v>
      </c>
    </row>
    <row r="855" spans="1:17">
      <c r="A855" s="83">
        <v>3</v>
      </c>
      <c r="B855" s="83">
        <v>1999</v>
      </c>
      <c r="C855" s="84" t="s">
        <v>571</v>
      </c>
      <c r="D855" s="84" t="s">
        <v>578</v>
      </c>
      <c r="F855" s="1" t="s">
        <v>18</v>
      </c>
      <c r="G855" s="1">
        <v>0</v>
      </c>
      <c r="H855" s="1">
        <v>0</v>
      </c>
      <c r="I855" s="1">
        <v>0</v>
      </c>
      <c r="J855" s="1">
        <v>0</v>
      </c>
      <c r="K855" s="1">
        <v>0</v>
      </c>
      <c r="L855" s="1">
        <v>0</v>
      </c>
      <c r="M855" s="1">
        <v>0</v>
      </c>
      <c r="N855" s="1">
        <v>0</v>
      </c>
      <c r="O855" s="1">
        <v>0</v>
      </c>
      <c r="P855" s="1">
        <v>0</v>
      </c>
      <c r="Q855" s="1">
        <v>0</v>
      </c>
    </row>
    <row r="856" spans="1:17">
      <c r="A856" s="83">
        <v>3</v>
      </c>
      <c r="B856" s="83">
        <v>1999</v>
      </c>
      <c r="C856" s="84" t="s">
        <v>571</v>
      </c>
      <c r="D856" s="84" t="s">
        <v>579</v>
      </c>
      <c r="F856" s="1" t="s">
        <v>19</v>
      </c>
    </row>
    <row r="857" spans="1:17">
      <c r="A857" s="83">
        <v>3</v>
      </c>
      <c r="B857" s="83">
        <v>1999</v>
      </c>
      <c r="C857" s="84" t="s">
        <v>571</v>
      </c>
      <c r="D857" s="84" t="s">
        <v>579</v>
      </c>
      <c r="F857" s="1" t="s">
        <v>120</v>
      </c>
      <c r="G857" s="1">
        <v>-1</v>
      </c>
      <c r="H857" s="1">
        <v>-2</v>
      </c>
      <c r="I857" s="1">
        <v>-1</v>
      </c>
      <c r="J857" s="1">
        <v>0</v>
      </c>
      <c r="K857" s="1">
        <v>0</v>
      </c>
      <c r="L857" s="1">
        <v>0</v>
      </c>
      <c r="M857" s="1">
        <v>0</v>
      </c>
      <c r="N857" s="1">
        <v>0</v>
      </c>
      <c r="O857" s="1">
        <v>0</v>
      </c>
      <c r="P857" s="1">
        <v>0</v>
      </c>
      <c r="Q857" s="1">
        <v>0</v>
      </c>
    </row>
    <row r="858" spans="1:17">
      <c r="A858" s="83">
        <v>3</v>
      </c>
      <c r="B858" s="83">
        <v>1999</v>
      </c>
      <c r="C858" s="84" t="s">
        <v>571</v>
      </c>
      <c r="D858" s="84" t="s">
        <v>579</v>
      </c>
      <c r="F858" s="1" t="s">
        <v>121</v>
      </c>
    </row>
    <row r="859" spans="1:17">
      <c r="A859" s="83">
        <v>3</v>
      </c>
      <c r="B859" s="83">
        <v>1999</v>
      </c>
      <c r="C859" s="84" t="s">
        <v>571</v>
      </c>
      <c r="D859" s="84" t="s">
        <v>579</v>
      </c>
      <c r="F859" s="1" t="s">
        <v>122</v>
      </c>
      <c r="G859" s="1">
        <v>-6</v>
      </c>
      <c r="H859" s="1">
        <v>-3</v>
      </c>
      <c r="I859" s="1">
        <v>-2</v>
      </c>
      <c r="J859" s="1">
        <v>-2</v>
      </c>
      <c r="K859" s="1">
        <v>-2</v>
      </c>
      <c r="L859" s="1">
        <v>-3</v>
      </c>
      <c r="M859" s="1">
        <v>-5</v>
      </c>
      <c r="N859" s="1">
        <v>-1</v>
      </c>
      <c r="O859" s="1">
        <v>-2</v>
      </c>
      <c r="P859" s="1">
        <v>0</v>
      </c>
      <c r="Q859" s="1">
        <v>2</v>
      </c>
    </row>
    <row r="860" spans="1:17">
      <c r="A860" s="83">
        <v>3</v>
      </c>
      <c r="B860" s="83">
        <v>1999</v>
      </c>
      <c r="C860" s="84" t="s">
        <v>571</v>
      </c>
      <c r="D860" s="84" t="s">
        <v>579</v>
      </c>
      <c r="F860" s="1" t="s">
        <v>125</v>
      </c>
      <c r="G860" s="1">
        <v>-1</v>
      </c>
      <c r="H860" s="1">
        <v>-1</v>
      </c>
      <c r="I860" s="1">
        <v>-1</v>
      </c>
      <c r="J860" s="1">
        <v>-1</v>
      </c>
      <c r="K860" s="1">
        <v>-1</v>
      </c>
      <c r="L860" s="1">
        <v>-1</v>
      </c>
      <c r="M860" s="1">
        <v>-1</v>
      </c>
      <c r="N860" s="1">
        <v>-1</v>
      </c>
      <c r="O860" s="1">
        <v>-2</v>
      </c>
      <c r="P860" s="1">
        <v>-2</v>
      </c>
      <c r="Q860" s="1">
        <v>-2</v>
      </c>
    </row>
    <row r="861" spans="1:17">
      <c r="A861" s="83">
        <v>3</v>
      </c>
      <c r="B861" s="83">
        <v>1999</v>
      </c>
      <c r="C861" s="84" t="s">
        <v>571</v>
      </c>
      <c r="D861" s="84" t="s">
        <v>579</v>
      </c>
      <c r="F861" s="1" t="s">
        <v>178</v>
      </c>
      <c r="G861" s="1">
        <v>4</v>
      </c>
      <c r="H861" s="1">
        <v>4</v>
      </c>
      <c r="I861" s="1">
        <v>-1</v>
      </c>
      <c r="J861" s="1">
        <v>0</v>
      </c>
      <c r="K861" s="1">
        <v>-1</v>
      </c>
      <c r="L861" s="1">
        <v>-1</v>
      </c>
      <c r="M861" s="1">
        <v>-1</v>
      </c>
      <c r="N861" s="1">
        <v>-1</v>
      </c>
      <c r="O861" s="1">
        <v>-1</v>
      </c>
      <c r="P861" s="1">
        <v>-1</v>
      </c>
      <c r="Q861" s="1">
        <v>-2</v>
      </c>
    </row>
    <row r="862" spans="1:17">
      <c r="A862" s="83">
        <v>3</v>
      </c>
      <c r="B862" s="83">
        <v>1999</v>
      </c>
    </row>
    <row r="863" spans="1:17">
      <c r="A863" s="83">
        <v>3</v>
      </c>
      <c r="B863" s="83">
        <v>1999</v>
      </c>
      <c r="C863" s="84" t="s">
        <v>574</v>
      </c>
      <c r="F863" s="1" t="s">
        <v>221</v>
      </c>
      <c r="G863" s="1">
        <v>3</v>
      </c>
      <c r="H863" s="1">
        <v>2</v>
      </c>
      <c r="I863" s="1">
        <v>5</v>
      </c>
      <c r="J863" s="1">
        <v>4</v>
      </c>
      <c r="K863" s="1">
        <v>3</v>
      </c>
      <c r="L863" s="1">
        <v>5</v>
      </c>
      <c r="M863" s="1">
        <v>7</v>
      </c>
      <c r="N863" s="1">
        <v>3</v>
      </c>
      <c r="O863" s="1">
        <v>4</v>
      </c>
      <c r="P863" s="1">
        <v>3</v>
      </c>
      <c r="Q863" s="1">
        <v>2</v>
      </c>
    </row>
    <row r="864" spans="1:17">
      <c r="A864" s="83">
        <v>3</v>
      </c>
      <c r="B864" s="83">
        <v>1999</v>
      </c>
    </row>
    <row r="865" spans="1:17">
      <c r="A865" s="83">
        <v>3</v>
      </c>
      <c r="B865" s="83">
        <v>1999</v>
      </c>
      <c r="C865" s="84" t="s">
        <v>575</v>
      </c>
      <c r="D865" s="84" t="s">
        <v>586</v>
      </c>
      <c r="F865" s="1" t="s">
        <v>222</v>
      </c>
      <c r="G865" s="1">
        <f>+G852-G855+G857+SUM(G859:G861)</f>
        <v>-111.00000000000001</v>
      </c>
      <c r="H865" s="1">
        <f t="shared" ref="H865:Q865" si="55">+H852-H855+H857+SUM(H859:H861)</f>
        <v>-133</v>
      </c>
      <c r="I865" s="1">
        <f t="shared" si="55"/>
        <v>-156</v>
      </c>
      <c r="J865" s="1">
        <f t="shared" si="55"/>
        <v>-212</v>
      </c>
      <c r="K865" s="1">
        <f t="shared" si="55"/>
        <v>-213</v>
      </c>
      <c r="L865" s="1">
        <f t="shared" si="55"/>
        <v>-238.99999999999997</v>
      </c>
      <c r="M865" s="1">
        <f t="shared" si="55"/>
        <v>-263</v>
      </c>
      <c r="N865" s="1">
        <f t="shared" si="55"/>
        <v>-309</v>
      </c>
      <c r="O865" s="1">
        <f t="shared" si="55"/>
        <v>-338</v>
      </c>
      <c r="P865" s="1">
        <f t="shared" si="55"/>
        <v>-358</v>
      </c>
      <c r="Q865" s="1">
        <f t="shared" si="55"/>
        <v>-383</v>
      </c>
    </row>
    <row r="867" spans="1:17">
      <c r="A867" s="83">
        <v>7</v>
      </c>
      <c r="B867" s="83">
        <v>1999</v>
      </c>
      <c r="C867" s="84" t="s">
        <v>572</v>
      </c>
      <c r="F867" s="1" t="s">
        <v>223</v>
      </c>
    </row>
    <row r="868" spans="1:17">
      <c r="A868" s="83">
        <v>7</v>
      </c>
      <c r="B868" s="83">
        <v>1999</v>
      </c>
      <c r="C868" s="84" t="s">
        <v>572</v>
      </c>
      <c r="D868" s="84" t="s">
        <v>578</v>
      </c>
      <c r="F868" s="1" t="s">
        <v>105</v>
      </c>
      <c r="G868" s="1">
        <v>0</v>
      </c>
      <c r="H868" s="1">
        <v>0</v>
      </c>
      <c r="I868" s="1">
        <v>0</v>
      </c>
      <c r="J868" s="1">
        <v>0</v>
      </c>
      <c r="K868" s="1">
        <v>0</v>
      </c>
      <c r="L868" s="1">
        <v>0</v>
      </c>
      <c r="M868" s="1">
        <v>0</v>
      </c>
      <c r="N868" s="1">
        <v>0</v>
      </c>
      <c r="O868" s="1">
        <v>0</v>
      </c>
      <c r="P868" s="1">
        <v>0</v>
      </c>
      <c r="Q868" s="1">
        <v>0</v>
      </c>
    </row>
    <row r="869" spans="1:17">
      <c r="A869" s="83">
        <v>7</v>
      </c>
      <c r="B869" s="83">
        <v>1999</v>
      </c>
      <c r="C869" s="84" t="s">
        <v>572</v>
      </c>
      <c r="D869" s="84" t="s">
        <v>579</v>
      </c>
      <c r="F869" s="1" t="s">
        <v>19</v>
      </c>
      <c r="G869" s="1">
        <v>4</v>
      </c>
      <c r="H869" s="1">
        <v>8</v>
      </c>
      <c r="I869" s="1">
        <v>4</v>
      </c>
      <c r="J869" s="1">
        <v>2</v>
      </c>
      <c r="K869" s="1">
        <v>3</v>
      </c>
      <c r="L869" s="1">
        <v>3</v>
      </c>
      <c r="M869" s="1">
        <v>3</v>
      </c>
      <c r="N869" s="1">
        <v>3</v>
      </c>
      <c r="O869" s="1">
        <v>3</v>
      </c>
      <c r="P869" s="1">
        <v>4</v>
      </c>
      <c r="Q869" s="1">
        <v>4</v>
      </c>
    </row>
    <row r="870" spans="1:17">
      <c r="A870" s="83">
        <v>7</v>
      </c>
      <c r="B870" s="83">
        <v>1999</v>
      </c>
      <c r="C870" s="84" t="s">
        <v>572</v>
      </c>
      <c r="D870" s="84" t="s">
        <v>579</v>
      </c>
      <c r="F870" s="1" t="s">
        <v>120</v>
      </c>
      <c r="G870" s="1">
        <v>4</v>
      </c>
      <c r="H870" s="1">
        <v>7</v>
      </c>
      <c r="I870" s="1">
        <v>2</v>
      </c>
      <c r="J870" s="1">
        <v>1</v>
      </c>
      <c r="K870" s="1">
        <v>1</v>
      </c>
      <c r="L870" s="1">
        <v>1</v>
      </c>
      <c r="M870" s="1">
        <v>1</v>
      </c>
      <c r="N870" s="1">
        <v>1</v>
      </c>
      <c r="O870" s="1">
        <v>1</v>
      </c>
      <c r="P870" s="1">
        <v>1</v>
      </c>
      <c r="Q870" s="1">
        <v>1</v>
      </c>
    </row>
    <row r="871" spans="1:17">
      <c r="A871" s="83">
        <v>7</v>
      </c>
      <c r="B871" s="83">
        <v>1999</v>
      </c>
      <c r="C871" s="84" t="s">
        <v>572</v>
      </c>
      <c r="D871" s="84" t="s">
        <v>579</v>
      </c>
      <c r="F871" s="1" t="s">
        <v>121</v>
      </c>
      <c r="H871" s="1" t="s">
        <v>1</v>
      </c>
    </row>
    <row r="872" spans="1:17">
      <c r="A872" s="83">
        <v>7</v>
      </c>
      <c r="B872" s="83">
        <v>1999</v>
      </c>
      <c r="C872" s="84" t="s">
        <v>572</v>
      </c>
      <c r="D872" s="84" t="s">
        <v>579</v>
      </c>
      <c r="F872" s="1" t="s">
        <v>125</v>
      </c>
      <c r="G872" s="1">
        <v>0</v>
      </c>
      <c r="H872" s="1">
        <v>0</v>
      </c>
      <c r="I872" s="1">
        <v>1</v>
      </c>
      <c r="J872" s="1">
        <v>1</v>
      </c>
      <c r="K872" s="1">
        <v>1</v>
      </c>
      <c r="L872" s="1">
        <v>1</v>
      </c>
      <c r="M872" s="1">
        <v>1</v>
      </c>
      <c r="N872" s="1">
        <v>1</v>
      </c>
      <c r="O872" s="1">
        <v>1</v>
      </c>
      <c r="P872" s="1">
        <v>1</v>
      </c>
      <c r="Q872" s="1">
        <v>1</v>
      </c>
    </row>
    <row r="873" spans="1:17">
      <c r="A873" s="83">
        <v>7</v>
      </c>
      <c r="B873" s="83">
        <v>1999</v>
      </c>
      <c r="C873" s="84" t="s">
        <v>572</v>
      </c>
      <c r="D873" s="84" t="s">
        <v>580</v>
      </c>
      <c r="F873" s="1" t="s">
        <v>206</v>
      </c>
      <c r="G873" s="1">
        <v>0</v>
      </c>
      <c r="H873" s="1">
        <v>0</v>
      </c>
      <c r="I873" s="1">
        <v>1</v>
      </c>
      <c r="J873" s="1">
        <v>1</v>
      </c>
      <c r="K873" s="1">
        <v>1</v>
      </c>
      <c r="L873" s="1">
        <v>1</v>
      </c>
      <c r="M873" s="1">
        <v>1</v>
      </c>
      <c r="N873" s="1">
        <v>1</v>
      </c>
      <c r="O873" s="1">
        <v>2</v>
      </c>
      <c r="P873" s="1">
        <v>2</v>
      </c>
      <c r="Q873" s="1">
        <v>2</v>
      </c>
    </row>
    <row r="874" spans="1:17">
      <c r="A874" s="83">
        <v>7</v>
      </c>
      <c r="B874" s="83">
        <v>1999</v>
      </c>
    </row>
    <row r="875" spans="1:17">
      <c r="A875" s="83">
        <v>7</v>
      </c>
      <c r="B875" s="83">
        <v>1999</v>
      </c>
      <c r="C875" s="84" t="s">
        <v>570</v>
      </c>
      <c r="F875" s="1" t="s">
        <v>156</v>
      </c>
    </row>
    <row r="876" spans="1:17">
      <c r="A876" s="83">
        <v>7</v>
      </c>
      <c r="B876" s="83">
        <v>1999</v>
      </c>
      <c r="C876" s="84" t="s">
        <v>570</v>
      </c>
      <c r="D876" s="84" t="s">
        <v>578</v>
      </c>
      <c r="F876" s="1" t="s">
        <v>18</v>
      </c>
      <c r="G876" s="1">
        <v>14</v>
      </c>
      <c r="H876" s="1">
        <v>33</v>
      </c>
      <c r="I876" s="1">
        <v>36</v>
      </c>
      <c r="J876" s="1">
        <v>30</v>
      </c>
      <c r="K876" s="1">
        <v>21</v>
      </c>
      <c r="L876" s="1">
        <v>11</v>
      </c>
      <c r="M876" s="1">
        <v>2</v>
      </c>
      <c r="N876" s="1">
        <v>-3</v>
      </c>
      <c r="O876" s="1">
        <v>-5</v>
      </c>
      <c r="P876" s="1">
        <v>-7</v>
      </c>
      <c r="Q876" s="1">
        <v>-7</v>
      </c>
    </row>
    <row r="877" spans="1:17">
      <c r="A877" s="83">
        <v>7</v>
      </c>
      <c r="B877" s="83">
        <v>1999</v>
      </c>
      <c r="C877" s="84" t="s">
        <v>570</v>
      </c>
      <c r="D877" s="84" t="s">
        <v>579</v>
      </c>
      <c r="F877" s="1" t="s">
        <v>19</v>
      </c>
      <c r="G877" s="1">
        <v>-1</v>
      </c>
      <c r="H877" s="1">
        <v>0</v>
      </c>
      <c r="I877" s="1">
        <v>0</v>
      </c>
      <c r="J877" s="1">
        <v>-7</v>
      </c>
      <c r="K877" s="1">
        <v>-11</v>
      </c>
      <c r="L877" s="1">
        <v>-14</v>
      </c>
      <c r="M877" s="1">
        <v>-18</v>
      </c>
      <c r="N877" s="1">
        <v>-20</v>
      </c>
      <c r="O877" s="1">
        <v>-23</v>
      </c>
      <c r="P877" s="1">
        <v>-26</v>
      </c>
      <c r="Q877" s="1">
        <v>-29</v>
      </c>
    </row>
    <row r="878" spans="1:17">
      <c r="A878" s="83">
        <v>7</v>
      </c>
      <c r="B878" s="83">
        <v>1999</v>
      </c>
      <c r="C878" s="84" t="s">
        <v>570</v>
      </c>
      <c r="D878" s="84" t="s">
        <v>579</v>
      </c>
      <c r="F878" s="1" t="s">
        <v>120</v>
      </c>
      <c r="G878" s="1">
        <v>0</v>
      </c>
      <c r="H878" s="1">
        <v>0</v>
      </c>
      <c r="I878" s="1">
        <v>0</v>
      </c>
      <c r="J878" s="1">
        <v>0</v>
      </c>
      <c r="K878" s="1">
        <v>-1</v>
      </c>
      <c r="L878" s="1">
        <v>-1</v>
      </c>
      <c r="M878" s="1">
        <v>-2</v>
      </c>
      <c r="N878" s="1">
        <v>-2</v>
      </c>
      <c r="O878" s="1">
        <v>-3</v>
      </c>
      <c r="P878" s="1">
        <v>-4</v>
      </c>
      <c r="Q878" s="1">
        <v>-5</v>
      </c>
    </row>
    <row r="879" spans="1:17">
      <c r="A879" s="83">
        <v>7</v>
      </c>
      <c r="B879" s="83">
        <v>1999</v>
      </c>
      <c r="C879" s="84" t="s">
        <v>570</v>
      </c>
      <c r="D879" s="84" t="s">
        <v>579</v>
      </c>
      <c r="F879" s="1" t="s">
        <v>121</v>
      </c>
    </row>
    <row r="880" spans="1:17">
      <c r="A880" s="83">
        <v>7</v>
      </c>
      <c r="B880" s="83">
        <v>1999</v>
      </c>
      <c r="C880" s="84" t="s">
        <v>570</v>
      </c>
      <c r="D880" s="84" t="s">
        <v>579</v>
      </c>
      <c r="F880" s="1" t="s">
        <v>182</v>
      </c>
      <c r="G880" s="1">
        <v>0</v>
      </c>
      <c r="H880" s="1">
        <v>-1</v>
      </c>
      <c r="I880" s="1">
        <v>-2</v>
      </c>
      <c r="J880" s="1">
        <v>-2</v>
      </c>
      <c r="K880" s="1">
        <v>-3</v>
      </c>
      <c r="L880" s="1">
        <v>-3</v>
      </c>
      <c r="M880" s="1">
        <v>-4</v>
      </c>
      <c r="N880" s="1">
        <v>-4</v>
      </c>
      <c r="O880" s="1">
        <v>-5</v>
      </c>
      <c r="P880" s="1">
        <v>-5</v>
      </c>
      <c r="Q880" s="1">
        <v>-6</v>
      </c>
    </row>
    <row r="881" spans="1:17">
      <c r="A881" s="83">
        <v>7</v>
      </c>
      <c r="B881" s="83">
        <v>1999</v>
      </c>
      <c r="C881" s="84" t="s">
        <v>570</v>
      </c>
      <c r="D881" s="84" t="s">
        <v>579</v>
      </c>
      <c r="F881" s="1" t="s">
        <v>224</v>
      </c>
      <c r="G881" s="1">
        <v>0</v>
      </c>
      <c r="H881" s="1">
        <v>0</v>
      </c>
      <c r="I881" s="1">
        <v>-1</v>
      </c>
      <c r="J881" s="1">
        <v>-1</v>
      </c>
      <c r="K881" s="1">
        <v>-1</v>
      </c>
      <c r="L881" s="1">
        <v>-2</v>
      </c>
      <c r="M881" s="1">
        <v>-2</v>
      </c>
      <c r="N881" s="1">
        <v>-2</v>
      </c>
      <c r="O881" s="1">
        <v>-2</v>
      </c>
      <c r="P881" s="1">
        <v>-3</v>
      </c>
      <c r="Q881" s="1">
        <v>-3</v>
      </c>
    </row>
    <row r="882" spans="1:17">
      <c r="A882" s="83">
        <v>7</v>
      </c>
      <c r="B882" s="83">
        <v>1999</v>
      </c>
      <c r="C882" s="84" t="s">
        <v>570</v>
      </c>
      <c r="D882" s="84" t="s">
        <v>579</v>
      </c>
      <c r="F882" s="1" t="s">
        <v>225</v>
      </c>
      <c r="G882" s="1">
        <v>0</v>
      </c>
      <c r="H882" s="1">
        <v>-1</v>
      </c>
      <c r="I882" s="1">
        <v>-1</v>
      </c>
      <c r="J882" s="1">
        <v>-1</v>
      </c>
      <c r="K882" s="1">
        <v>0</v>
      </c>
      <c r="L882" s="1">
        <v>0</v>
      </c>
      <c r="M882" s="1">
        <v>0</v>
      </c>
      <c r="N882" s="1">
        <v>0</v>
      </c>
      <c r="O882" s="1">
        <v>0</v>
      </c>
      <c r="P882" s="1">
        <v>0</v>
      </c>
      <c r="Q882" s="1">
        <v>0</v>
      </c>
    </row>
    <row r="883" spans="1:17">
      <c r="A883" s="83">
        <v>7</v>
      </c>
      <c r="B883" s="83">
        <v>1999</v>
      </c>
      <c r="C883" s="84" t="s">
        <v>570</v>
      </c>
      <c r="D883" s="84" t="s">
        <v>580</v>
      </c>
      <c r="F883" s="1" t="s">
        <v>226</v>
      </c>
      <c r="G883" s="1">
        <v>0</v>
      </c>
      <c r="H883" s="1">
        <v>5</v>
      </c>
      <c r="I883" s="1">
        <v>7</v>
      </c>
      <c r="J883" s="1">
        <v>3</v>
      </c>
      <c r="K883" s="1">
        <v>2</v>
      </c>
      <c r="L883" s="1">
        <v>1</v>
      </c>
      <c r="M883" s="1">
        <v>1</v>
      </c>
      <c r="N883" s="1">
        <v>0</v>
      </c>
      <c r="O883" s="1">
        <v>0</v>
      </c>
      <c r="P883" s="1">
        <v>0</v>
      </c>
      <c r="Q883" s="1">
        <v>0</v>
      </c>
    </row>
    <row r="884" spans="1:17">
      <c r="A884" s="83">
        <v>7</v>
      </c>
      <c r="B884" s="83">
        <v>1999</v>
      </c>
      <c r="C884" s="84" t="s">
        <v>570</v>
      </c>
      <c r="D884" s="84" t="s">
        <v>580</v>
      </c>
      <c r="F884" s="1" t="s">
        <v>227</v>
      </c>
      <c r="G884" s="1">
        <v>0</v>
      </c>
      <c r="H884" s="1">
        <v>-2</v>
      </c>
      <c r="I884" s="1">
        <v>-3</v>
      </c>
      <c r="J884" s="1">
        <v>-5</v>
      </c>
      <c r="K884" s="1">
        <v>-7</v>
      </c>
      <c r="L884" s="1">
        <v>-8</v>
      </c>
      <c r="M884" s="1">
        <v>-10</v>
      </c>
      <c r="N884" s="1">
        <v>-10</v>
      </c>
      <c r="O884" s="1">
        <v>-11</v>
      </c>
      <c r="P884" s="1">
        <v>-12</v>
      </c>
      <c r="Q884" s="1">
        <v>-13</v>
      </c>
    </row>
    <row r="885" spans="1:17">
      <c r="A885" s="83">
        <v>7</v>
      </c>
      <c r="B885" s="83">
        <v>1999</v>
      </c>
      <c r="C885" s="84" t="s">
        <v>570</v>
      </c>
      <c r="D885" s="84" t="s">
        <v>579</v>
      </c>
      <c r="F885" s="1" t="s">
        <v>228</v>
      </c>
      <c r="G885" s="1">
        <v>0</v>
      </c>
      <c r="H885" s="1">
        <v>-1</v>
      </c>
      <c r="I885" s="1">
        <v>-1</v>
      </c>
      <c r="J885" s="1">
        <v>-1</v>
      </c>
      <c r="K885" s="1">
        <v>-1</v>
      </c>
      <c r="L885" s="1">
        <v>-1</v>
      </c>
      <c r="M885" s="1">
        <v>-2</v>
      </c>
      <c r="N885" s="1">
        <v>-2</v>
      </c>
      <c r="O885" s="1">
        <v>-2</v>
      </c>
      <c r="P885" s="1">
        <v>-2</v>
      </c>
      <c r="Q885" s="1">
        <v>-2</v>
      </c>
    </row>
    <row r="886" spans="1:17">
      <c r="A886" s="83">
        <v>7</v>
      </c>
      <c r="B886" s="83">
        <v>1999</v>
      </c>
    </row>
    <row r="887" spans="1:17">
      <c r="A887" s="83">
        <v>7</v>
      </c>
      <c r="B887" s="83">
        <v>1999</v>
      </c>
      <c r="C887" s="84" t="s">
        <v>570</v>
      </c>
      <c r="F887" s="1" t="s">
        <v>159</v>
      </c>
    </row>
    <row r="888" spans="1:17">
      <c r="A888" s="83">
        <v>7</v>
      </c>
      <c r="B888" s="83">
        <v>1999</v>
      </c>
      <c r="C888" s="84" t="s">
        <v>570</v>
      </c>
      <c r="D888" s="84" t="s">
        <v>578</v>
      </c>
      <c r="F888" s="1" t="s">
        <v>18</v>
      </c>
      <c r="G888" s="1">
        <v>-8</v>
      </c>
      <c r="H888" s="1">
        <v>2</v>
      </c>
      <c r="I888" s="1">
        <v>3</v>
      </c>
      <c r="J888" s="1">
        <v>1</v>
      </c>
      <c r="K888" s="1">
        <v>4</v>
      </c>
      <c r="L888" s="1">
        <v>3</v>
      </c>
      <c r="M888" s="1">
        <v>6</v>
      </c>
      <c r="N888" s="1">
        <v>6</v>
      </c>
      <c r="O888" s="1">
        <v>6</v>
      </c>
      <c r="P888" s="1">
        <v>6</v>
      </c>
      <c r="Q888" s="1">
        <v>5</v>
      </c>
    </row>
    <row r="889" spans="1:17">
      <c r="A889" s="83">
        <v>7</v>
      </c>
      <c r="B889" s="83">
        <v>1999</v>
      </c>
      <c r="C889" s="84" t="s">
        <v>570</v>
      </c>
      <c r="D889" s="84" t="s">
        <v>579</v>
      </c>
      <c r="F889" s="1" t="s">
        <v>19</v>
      </c>
      <c r="G889" s="1">
        <v>-6</v>
      </c>
      <c r="H889" s="1">
        <v>-2</v>
      </c>
      <c r="I889" s="1">
        <v>-1</v>
      </c>
      <c r="J889" s="1">
        <v>1</v>
      </c>
      <c r="K889" s="1">
        <v>0</v>
      </c>
      <c r="L889" s="1">
        <v>-2</v>
      </c>
      <c r="M889" s="1">
        <v>-1</v>
      </c>
      <c r="N889" s="1">
        <v>-4</v>
      </c>
      <c r="O889" s="1">
        <v>-5</v>
      </c>
      <c r="P889" s="1">
        <v>-6</v>
      </c>
      <c r="Q889" s="1">
        <v>-7</v>
      </c>
    </row>
    <row r="890" spans="1:17">
      <c r="A890" s="83">
        <v>7</v>
      </c>
      <c r="B890" s="83">
        <v>1999</v>
      </c>
      <c r="C890" s="84" t="s">
        <v>570</v>
      </c>
      <c r="D890" s="84" t="s">
        <v>579</v>
      </c>
      <c r="F890" s="1" t="s">
        <v>120</v>
      </c>
      <c r="G890" s="1">
        <v>-4</v>
      </c>
      <c r="H890" s="1">
        <v>0</v>
      </c>
      <c r="I890" s="1">
        <v>0</v>
      </c>
      <c r="J890" s="1">
        <v>0</v>
      </c>
      <c r="K890" s="1">
        <v>0</v>
      </c>
      <c r="L890" s="1">
        <v>0</v>
      </c>
      <c r="M890" s="1">
        <v>0</v>
      </c>
      <c r="N890" s="1">
        <v>0</v>
      </c>
      <c r="O890" s="1">
        <v>0</v>
      </c>
      <c r="P890" s="1">
        <v>0</v>
      </c>
      <c r="Q890" s="1">
        <v>0</v>
      </c>
    </row>
    <row r="891" spans="1:17">
      <c r="A891" s="83">
        <v>7</v>
      </c>
      <c r="B891" s="83">
        <v>1999</v>
      </c>
      <c r="C891" s="84" t="s">
        <v>570</v>
      </c>
      <c r="D891" s="84" t="s">
        <v>579</v>
      </c>
      <c r="F891" s="1" t="s">
        <v>121</v>
      </c>
    </row>
    <row r="892" spans="1:17">
      <c r="A892" s="83">
        <v>7</v>
      </c>
      <c r="B892" s="83">
        <v>1999</v>
      </c>
      <c r="C892" s="84" t="s">
        <v>570</v>
      </c>
      <c r="D892" s="84" t="s">
        <v>579</v>
      </c>
      <c r="F892" s="1" t="s">
        <v>122</v>
      </c>
      <c r="G892" s="1">
        <v>-4</v>
      </c>
      <c r="H892" s="1">
        <v>-3</v>
      </c>
      <c r="I892" s="1">
        <v>-1</v>
      </c>
      <c r="J892" s="1">
        <v>-1</v>
      </c>
      <c r="K892" s="1">
        <v>-1</v>
      </c>
      <c r="L892" s="1">
        <v>-1</v>
      </c>
      <c r="M892" s="1">
        <v>-1</v>
      </c>
      <c r="N892" s="1">
        <v>-1</v>
      </c>
      <c r="O892" s="1">
        <v>-1</v>
      </c>
      <c r="P892" s="1">
        <v>-1</v>
      </c>
      <c r="Q892" s="1">
        <v>-1</v>
      </c>
    </row>
    <row r="893" spans="1:17">
      <c r="A893" s="83">
        <v>7</v>
      </c>
      <c r="B893" s="83">
        <v>1999</v>
      </c>
      <c r="C893" s="84" t="s">
        <v>570</v>
      </c>
      <c r="D893" s="84" t="s">
        <v>579</v>
      </c>
      <c r="F893" s="1" t="s">
        <v>125</v>
      </c>
      <c r="G893" s="1">
        <v>-1</v>
      </c>
      <c r="H893" s="1">
        <v>-1</v>
      </c>
      <c r="I893" s="1">
        <v>-1</v>
      </c>
      <c r="J893" s="1">
        <v>-1</v>
      </c>
      <c r="K893" s="1">
        <v>-1</v>
      </c>
      <c r="L893" s="1">
        <v>-1</v>
      </c>
      <c r="M893" s="1">
        <v>-1</v>
      </c>
      <c r="N893" s="1">
        <v>-1</v>
      </c>
      <c r="O893" s="1">
        <v>-1</v>
      </c>
      <c r="P893" s="1">
        <v>-1</v>
      </c>
      <c r="Q893" s="1">
        <v>0</v>
      </c>
    </row>
    <row r="894" spans="1:17">
      <c r="A894" s="83">
        <v>7</v>
      </c>
      <c r="B894" s="83">
        <v>1999</v>
      </c>
      <c r="C894" s="84" t="s">
        <v>570</v>
      </c>
      <c r="D894" s="84" t="s">
        <v>579</v>
      </c>
      <c r="F894" s="1" t="s">
        <v>229</v>
      </c>
      <c r="G894" s="1">
        <v>1</v>
      </c>
      <c r="H894" s="1">
        <v>2</v>
      </c>
      <c r="I894" s="1">
        <v>1</v>
      </c>
      <c r="J894" s="1">
        <v>1</v>
      </c>
      <c r="K894" s="1">
        <v>0</v>
      </c>
      <c r="L894" s="1">
        <v>0</v>
      </c>
      <c r="M894" s="1">
        <v>0</v>
      </c>
      <c r="N894" s="1">
        <v>0</v>
      </c>
      <c r="O894" s="1">
        <v>0</v>
      </c>
      <c r="P894" s="1">
        <v>0</v>
      </c>
      <c r="Q894" s="1">
        <v>0</v>
      </c>
    </row>
    <row r="895" spans="1:17">
      <c r="A895" s="83">
        <v>7</v>
      </c>
      <c r="B895" s="83">
        <v>1999</v>
      </c>
      <c r="C895" s="84" t="s">
        <v>570</v>
      </c>
      <c r="D895" s="84" t="s">
        <v>580</v>
      </c>
      <c r="F895" s="1" t="s">
        <v>206</v>
      </c>
      <c r="G895" s="1">
        <v>0</v>
      </c>
      <c r="H895" s="1">
        <v>0</v>
      </c>
      <c r="I895" s="1">
        <v>0</v>
      </c>
      <c r="J895" s="1">
        <v>0</v>
      </c>
      <c r="K895" s="1">
        <v>0</v>
      </c>
      <c r="L895" s="1">
        <v>-1</v>
      </c>
      <c r="M895" s="1">
        <v>-1</v>
      </c>
      <c r="N895" s="1">
        <v>-1</v>
      </c>
      <c r="O895" s="1">
        <v>-2</v>
      </c>
      <c r="P895" s="1">
        <v>-2</v>
      </c>
      <c r="Q895" s="1">
        <v>-3</v>
      </c>
    </row>
    <row r="896" spans="1:17">
      <c r="A896" s="83">
        <v>7</v>
      </c>
      <c r="B896" s="83">
        <v>1999</v>
      </c>
      <c r="C896" s="84" t="s">
        <v>570</v>
      </c>
      <c r="D896" s="84" t="s">
        <v>579</v>
      </c>
      <c r="F896" s="1" t="s">
        <v>178</v>
      </c>
      <c r="G896" s="1">
        <v>1</v>
      </c>
      <c r="H896" s="1">
        <v>2</v>
      </c>
      <c r="I896" s="1">
        <v>0</v>
      </c>
      <c r="J896" s="1">
        <v>2</v>
      </c>
      <c r="K896" s="1">
        <v>1</v>
      </c>
      <c r="L896" s="1">
        <v>1</v>
      </c>
      <c r="M896" s="1">
        <v>4</v>
      </c>
      <c r="N896" s="1">
        <v>-2</v>
      </c>
      <c r="O896" s="1">
        <v>-2</v>
      </c>
      <c r="P896" s="1">
        <v>-2</v>
      </c>
      <c r="Q896" s="1">
        <v>-3</v>
      </c>
    </row>
    <row r="897" spans="1:20">
      <c r="A897" s="83">
        <v>7</v>
      </c>
      <c r="B897" s="83">
        <v>1999</v>
      </c>
    </row>
    <row r="898" spans="1:20">
      <c r="A898" s="83">
        <v>7</v>
      </c>
      <c r="B898" s="83">
        <v>1999</v>
      </c>
      <c r="C898" s="84" t="s">
        <v>574</v>
      </c>
      <c r="D898" s="84" t="s">
        <v>591</v>
      </c>
      <c r="F898" s="1" t="s">
        <v>221</v>
      </c>
      <c r="G898" s="1">
        <v>10</v>
      </c>
      <c r="H898" s="1">
        <v>28</v>
      </c>
      <c r="I898" s="1">
        <v>37</v>
      </c>
      <c r="J898" s="1">
        <v>34</v>
      </c>
      <c r="K898" s="1">
        <v>35</v>
      </c>
      <c r="L898" s="1">
        <v>28</v>
      </c>
      <c r="M898" s="1">
        <v>24</v>
      </c>
      <c r="N898" s="1">
        <v>25</v>
      </c>
      <c r="O898" s="1">
        <v>26</v>
      </c>
      <c r="P898" s="1">
        <v>27</v>
      </c>
      <c r="Q898" s="1">
        <v>31</v>
      </c>
    </row>
    <row r="899" spans="1:20">
      <c r="A899" s="83">
        <v>7</v>
      </c>
      <c r="B899" s="83">
        <v>1999</v>
      </c>
      <c r="C899" s="84" t="s">
        <v>574</v>
      </c>
      <c r="D899" s="84" t="s">
        <v>591</v>
      </c>
      <c r="F899" s="1" t="s">
        <v>230</v>
      </c>
      <c r="G899" s="1">
        <v>7</v>
      </c>
      <c r="H899" s="1">
        <v>35</v>
      </c>
      <c r="I899" s="1">
        <v>40</v>
      </c>
      <c r="J899" s="1">
        <v>30</v>
      </c>
      <c r="K899" s="1">
        <v>26</v>
      </c>
      <c r="L899" s="1">
        <v>14</v>
      </c>
      <c r="M899" s="1">
        <v>8</v>
      </c>
      <c r="N899" s="1">
        <v>4</v>
      </c>
      <c r="O899" s="1">
        <v>1</v>
      </c>
      <c r="P899" s="1">
        <v>-1</v>
      </c>
      <c r="Q899" s="1">
        <v>-2</v>
      </c>
    </row>
    <row r="900" spans="1:20">
      <c r="A900" s="83">
        <v>7</v>
      </c>
      <c r="B900" s="83">
        <v>1999</v>
      </c>
      <c r="C900" s="84" t="s">
        <v>574</v>
      </c>
      <c r="D900" s="84" t="s">
        <v>591</v>
      </c>
      <c r="F900" s="1" t="s">
        <v>231</v>
      </c>
      <c r="G900" s="1">
        <v>-3</v>
      </c>
      <c r="H900" s="1">
        <v>7</v>
      </c>
      <c r="I900" s="1">
        <v>3</v>
      </c>
      <c r="J900" s="1">
        <v>-4</v>
      </c>
      <c r="K900" s="1">
        <v>-9</v>
      </c>
      <c r="L900" s="1">
        <v>-13</v>
      </c>
      <c r="M900" s="1">
        <v>-16</v>
      </c>
      <c r="N900" s="1">
        <v>-21</v>
      </c>
      <c r="O900" s="1">
        <v>-25</v>
      </c>
      <c r="P900" s="1">
        <v>-28</v>
      </c>
      <c r="Q900" s="1">
        <v>-32</v>
      </c>
    </row>
    <row r="901" spans="1:20">
      <c r="A901" s="83">
        <v>7</v>
      </c>
      <c r="B901" s="83">
        <v>1999</v>
      </c>
    </row>
    <row r="902" spans="1:20">
      <c r="A902" s="83">
        <v>7</v>
      </c>
      <c r="B902" s="83">
        <v>1999</v>
      </c>
      <c r="C902" s="84" t="s">
        <v>575</v>
      </c>
      <c r="D902" s="84" t="s">
        <v>586</v>
      </c>
      <c r="F902" s="1" t="s">
        <v>232</v>
      </c>
      <c r="G902" s="1">
        <f>+G865-G868+G870+G872+G873-G876+G878+SUM(G880:G885)-G888+G890+SUM(G892:G896)</f>
        <v>-120.00000000000001</v>
      </c>
      <c r="H902" s="1">
        <f t="shared" ref="H902:Q902" si="56">+H865-H868+H870+H872+H873-H876+H878+SUM(H880:H885)-H888+H890+SUM(H892:H896)</f>
        <v>-161</v>
      </c>
      <c r="I902" s="1">
        <f t="shared" si="56"/>
        <v>-193</v>
      </c>
      <c r="J902" s="1">
        <f t="shared" si="56"/>
        <v>-246</v>
      </c>
      <c r="K902" s="1">
        <f t="shared" si="56"/>
        <v>-247</v>
      </c>
      <c r="L902" s="1">
        <f t="shared" si="56"/>
        <v>-266</v>
      </c>
      <c r="M902" s="1">
        <f t="shared" si="56"/>
        <v>-286</v>
      </c>
      <c r="N902" s="1">
        <f t="shared" si="56"/>
        <v>-334</v>
      </c>
      <c r="O902" s="1">
        <f t="shared" si="56"/>
        <v>-364</v>
      </c>
      <c r="P902" s="1">
        <f t="shared" si="56"/>
        <v>-385</v>
      </c>
      <c r="Q902" s="1">
        <f t="shared" si="56"/>
        <v>-413</v>
      </c>
      <c r="R902" s="1" t="s">
        <v>1</v>
      </c>
    </row>
    <row r="904" spans="1:20" ht="17">
      <c r="A904" s="83">
        <v>1</v>
      </c>
      <c r="B904" s="83">
        <v>2000</v>
      </c>
      <c r="C904" s="84" t="s">
        <v>572</v>
      </c>
      <c r="F904" s="1" t="s">
        <v>174</v>
      </c>
      <c r="G904" s="9"/>
      <c r="H904" s="9"/>
      <c r="I904" s="9"/>
      <c r="J904" s="9"/>
      <c r="K904" s="9"/>
      <c r="L904" s="9"/>
      <c r="M904" s="9"/>
      <c r="N904" s="9"/>
      <c r="O904" s="9"/>
      <c r="P904" s="9"/>
      <c r="Q904" s="9"/>
      <c r="R904" s="9"/>
      <c r="S904" s="9"/>
      <c r="T904" s="9"/>
    </row>
    <row r="905" spans="1:20" ht="17">
      <c r="A905" s="83">
        <v>1</v>
      </c>
      <c r="B905" s="83">
        <v>2000</v>
      </c>
      <c r="C905" s="84" t="s">
        <v>572</v>
      </c>
      <c r="D905" s="84" t="s">
        <v>578</v>
      </c>
      <c r="F905" s="10" t="s">
        <v>18</v>
      </c>
      <c r="G905" s="11">
        <v>3</v>
      </c>
      <c r="H905" s="11">
        <v>-6</v>
      </c>
      <c r="I905" s="11">
        <v>-8</v>
      </c>
      <c r="J905" s="11">
        <v>-2</v>
      </c>
      <c r="K905" s="11">
        <v>-2</v>
      </c>
      <c r="L905" s="11">
        <v>-1</v>
      </c>
      <c r="M905" s="11">
        <v>-1</v>
      </c>
      <c r="N905" s="11">
        <v>0</v>
      </c>
      <c r="O905" s="11">
        <v>0</v>
      </c>
      <c r="P905" s="11">
        <v>0</v>
      </c>
    </row>
    <row r="906" spans="1:20" ht="18">
      <c r="A906" s="83">
        <v>1</v>
      </c>
      <c r="B906" s="83">
        <v>2000</v>
      </c>
      <c r="C906" s="84" t="s">
        <v>572</v>
      </c>
      <c r="D906" s="84" t="s">
        <v>579</v>
      </c>
      <c r="F906" s="10" t="s">
        <v>19</v>
      </c>
      <c r="G906" s="10"/>
      <c r="H906" s="10"/>
      <c r="I906" s="10"/>
      <c r="J906" s="10"/>
      <c r="K906" s="9"/>
      <c r="L906" s="9"/>
      <c r="M906" s="9"/>
      <c r="N906" s="9"/>
      <c r="O906" s="9"/>
      <c r="P906" s="9"/>
      <c r="Q906" s="9"/>
      <c r="R906" s="9"/>
      <c r="S906" s="9"/>
      <c r="T906" s="9"/>
    </row>
    <row r="907" spans="1:20" ht="15" customHeight="1">
      <c r="A907" s="83">
        <v>1</v>
      </c>
      <c r="B907" s="83">
        <v>2000</v>
      </c>
      <c r="C907" s="84" t="s">
        <v>572</v>
      </c>
      <c r="D907" s="84" t="s">
        <v>579</v>
      </c>
      <c r="F907" s="1" t="s">
        <v>120</v>
      </c>
      <c r="G907" s="11">
        <v>25</v>
      </c>
      <c r="H907" s="11">
        <v>5</v>
      </c>
      <c r="I907" s="11">
        <v>2</v>
      </c>
      <c r="J907" s="11">
        <v>2</v>
      </c>
      <c r="K907" s="11">
        <v>2</v>
      </c>
      <c r="L907" s="11">
        <v>2</v>
      </c>
      <c r="M907" s="11">
        <v>2</v>
      </c>
      <c r="N907" s="11">
        <v>2</v>
      </c>
      <c r="O907" s="11">
        <v>2</v>
      </c>
      <c r="P907" s="11">
        <v>2</v>
      </c>
    </row>
    <row r="908" spans="1:20" ht="15" customHeight="1">
      <c r="A908" s="83">
        <v>1</v>
      </c>
      <c r="B908" s="83">
        <v>2000</v>
      </c>
      <c r="C908" s="84" t="s">
        <v>572</v>
      </c>
      <c r="D908" s="84" t="s">
        <v>579</v>
      </c>
      <c r="F908" s="1" t="s">
        <v>121</v>
      </c>
      <c r="G908" s="9"/>
      <c r="H908" s="9"/>
      <c r="I908" s="9"/>
      <c r="J908" s="9"/>
      <c r="K908" s="9"/>
      <c r="L908" s="9"/>
      <c r="M908" s="9"/>
      <c r="N908" s="9"/>
      <c r="O908" s="9"/>
      <c r="P908" s="9"/>
    </row>
    <row r="909" spans="1:20" ht="15" customHeight="1">
      <c r="A909" s="83">
        <v>1</v>
      </c>
      <c r="B909" s="83">
        <v>2000</v>
      </c>
      <c r="C909" s="84" t="s">
        <v>572</v>
      </c>
      <c r="D909" s="84" t="s">
        <v>579</v>
      </c>
      <c r="F909" s="1" t="s">
        <v>122</v>
      </c>
      <c r="G909" s="11">
        <v>1</v>
      </c>
      <c r="H909" s="11">
        <v>5</v>
      </c>
      <c r="I909" s="11">
        <v>4</v>
      </c>
      <c r="J909" s="11">
        <v>3</v>
      </c>
      <c r="K909" s="11">
        <v>2</v>
      </c>
      <c r="L909" s="11">
        <v>2</v>
      </c>
      <c r="M909" s="11">
        <v>2</v>
      </c>
      <c r="N909" s="11">
        <v>2</v>
      </c>
      <c r="O909" s="11">
        <v>2</v>
      </c>
      <c r="P909" s="11">
        <v>2</v>
      </c>
    </row>
    <row r="910" spans="1:20" ht="15" customHeight="1">
      <c r="A910" s="83">
        <v>1</v>
      </c>
      <c r="B910" s="83">
        <v>2000</v>
      </c>
      <c r="C910" s="84" t="s">
        <v>572</v>
      </c>
      <c r="D910" s="84" t="s">
        <v>579</v>
      </c>
      <c r="F910" s="1" t="s">
        <v>233</v>
      </c>
      <c r="G910" s="11">
        <v>8</v>
      </c>
      <c r="H910" s="11">
        <v>0</v>
      </c>
      <c r="I910" s="11">
        <v>0</v>
      </c>
      <c r="J910" s="11">
        <v>0</v>
      </c>
      <c r="K910" s="11">
        <v>0</v>
      </c>
      <c r="L910" s="11">
        <v>0</v>
      </c>
      <c r="M910" s="11">
        <v>0</v>
      </c>
      <c r="N910" s="11">
        <v>0</v>
      </c>
      <c r="O910" s="11">
        <v>0</v>
      </c>
      <c r="P910" s="11">
        <v>0</v>
      </c>
    </row>
    <row r="911" spans="1:20" ht="15" customHeight="1">
      <c r="A911" s="83">
        <v>1</v>
      </c>
      <c r="B911" s="83">
        <v>2000</v>
      </c>
      <c r="C911" s="84" t="s">
        <v>572</v>
      </c>
      <c r="D911" s="84" t="s">
        <v>580</v>
      </c>
      <c r="F911" s="1" t="s">
        <v>206</v>
      </c>
      <c r="G911" s="11">
        <v>1</v>
      </c>
      <c r="H911" s="11">
        <v>2</v>
      </c>
      <c r="I911" s="11">
        <v>3</v>
      </c>
      <c r="J911" s="11">
        <v>4</v>
      </c>
      <c r="K911" s="11">
        <v>4</v>
      </c>
      <c r="L911" s="11">
        <v>5</v>
      </c>
      <c r="M911" s="11">
        <v>5</v>
      </c>
      <c r="N911" s="11">
        <v>6</v>
      </c>
      <c r="O911" s="11">
        <v>6</v>
      </c>
      <c r="P911" s="11">
        <v>7</v>
      </c>
    </row>
    <row r="912" spans="1:20" ht="16">
      <c r="A912" s="83">
        <v>1</v>
      </c>
      <c r="B912" s="83">
        <v>2000</v>
      </c>
      <c r="C912" s="84" t="s">
        <v>572</v>
      </c>
      <c r="D912" s="84" t="s">
        <v>579</v>
      </c>
      <c r="F912" s="1" t="s">
        <v>178</v>
      </c>
      <c r="G912" s="11">
        <v>-2</v>
      </c>
      <c r="H912" s="11">
        <v>-3</v>
      </c>
      <c r="I912" s="11">
        <v>0</v>
      </c>
      <c r="J912" s="11">
        <v>-1</v>
      </c>
      <c r="K912" s="11">
        <v>-1</v>
      </c>
      <c r="L912" s="11">
        <v>-2</v>
      </c>
      <c r="M912" s="11">
        <v>-2</v>
      </c>
      <c r="N912" s="11">
        <v>-1</v>
      </c>
      <c r="O912" s="11">
        <v>-2</v>
      </c>
      <c r="P912" s="11">
        <v>-2</v>
      </c>
    </row>
    <row r="913" spans="1:20" ht="16">
      <c r="A913" s="83">
        <v>1</v>
      </c>
      <c r="B913" s="83">
        <v>2000</v>
      </c>
      <c r="G913" s="11"/>
      <c r="H913" s="11"/>
      <c r="I913" s="11"/>
      <c r="J913" s="11"/>
      <c r="K913" s="11"/>
      <c r="L913" s="11"/>
      <c r="M913" s="11"/>
      <c r="N913" s="11"/>
      <c r="O913" s="11"/>
      <c r="P913" s="11"/>
    </row>
    <row r="914" spans="1:20" ht="17">
      <c r="A914" s="83">
        <v>1</v>
      </c>
      <c r="B914" s="83">
        <v>2000</v>
      </c>
      <c r="C914" s="84" t="s">
        <v>570</v>
      </c>
      <c r="F914" s="1" t="s">
        <v>17</v>
      </c>
      <c r="G914" s="9"/>
      <c r="H914" s="9"/>
      <c r="I914" s="9"/>
      <c r="J914" s="9"/>
      <c r="K914" s="9"/>
      <c r="L914" s="9"/>
      <c r="M914" s="9"/>
      <c r="N914" s="9"/>
      <c r="O914" s="9"/>
      <c r="P914" s="9"/>
      <c r="Q914" s="9"/>
      <c r="R914" s="9"/>
      <c r="S914" s="9"/>
      <c r="T914" s="9"/>
    </row>
    <row r="915" spans="1:20" ht="17">
      <c r="A915" s="83">
        <v>1</v>
      </c>
      <c r="B915" s="83">
        <v>2000</v>
      </c>
      <c r="C915" s="84" t="s">
        <v>570</v>
      </c>
      <c r="D915" s="84" t="s">
        <v>578</v>
      </c>
      <c r="F915" s="10" t="s">
        <v>18</v>
      </c>
      <c r="G915" s="11">
        <v>23</v>
      </c>
      <c r="H915" s="11">
        <v>41</v>
      </c>
      <c r="I915" s="11">
        <v>52</v>
      </c>
      <c r="J915" s="11">
        <v>54</v>
      </c>
      <c r="K915" s="11">
        <v>53</v>
      </c>
      <c r="L915" s="11">
        <v>53</v>
      </c>
      <c r="M915" s="11">
        <v>54</v>
      </c>
      <c r="N915" s="11">
        <v>56</v>
      </c>
      <c r="O915" s="11">
        <v>60</v>
      </c>
      <c r="P915" s="11">
        <v>65</v>
      </c>
    </row>
    <row r="916" spans="1:20" ht="18">
      <c r="A916" s="83">
        <v>1</v>
      </c>
      <c r="B916" s="83">
        <v>2000</v>
      </c>
      <c r="C916" s="84" t="s">
        <v>570</v>
      </c>
      <c r="D916" s="84" t="s">
        <v>579</v>
      </c>
      <c r="F916" s="10" t="s">
        <v>19</v>
      </c>
      <c r="G916" s="9"/>
      <c r="H916" s="9"/>
      <c r="I916" s="9"/>
      <c r="J916" s="9"/>
      <c r="K916" s="9"/>
      <c r="L916" s="9"/>
      <c r="M916" s="9"/>
      <c r="N916" s="9"/>
      <c r="O916" s="9"/>
      <c r="P916" s="9"/>
    </row>
    <row r="917" spans="1:20" ht="15" customHeight="1">
      <c r="A917" s="83">
        <v>1</v>
      </c>
      <c r="B917" s="83">
        <v>2000</v>
      </c>
      <c r="C917" s="84" t="s">
        <v>570</v>
      </c>
      <c r="D917" s="84" t="s">
        <v>579</v>
      </c>
      <c r="F917" s="1" t="s">
        <v>120</v>
      </c>
      <c r="G917" s="11">
        <v>0</v>
      </c>
      <c r="H917" s="11">
        <v>0</v>
      </c>
      <c r="I917" s="11">
        <v>0</v>
      </c>
      <c r="J917" s="11">
        <v>0</v>
      </c>
      <c r="K917" s="11">
        <v>0</v>
      </c>
      <c r="L917" s="11">
        <v>0</v>
      </c>
      <c r="M917" s="11">
        <v>0</v>
      </c>
      <c r="N917" s="11">
        <v>0</v>
      </c>
      <c r="O917" s="11">
        <v>0</v>
      </c>
      <c r="P917" s="11">
        <v>0</v>
      </c>
    </row>
    <row r="918" spans="1:20" ht="15" customHeight="1">
      <c r="A918" s="83">
        <v>1</v>
      </c>
      <c r="B918" s="83">
        <v>2000</v>
      </c>
      <c r="C918" s="84" t="s">
        <v>570</v>
      </c>
      <c r="D918" s="84" t="s">
        <v>579</v>
      </c>
      <c r="F918" s="1" t="s">
        <v>121</v>
      </c>
      <c r="G918" s="9"/>
      <c r="H918" s="9"/>
      <c r="I918" s="9"/>
      <c r="J918" s="9"/>
      <c r="K918" s="9"/>
      <c r="L918" s="9"/>
      <c r="M918" s="9"/>
      <c r="N918" s="9"/>
      <c r="O918" s="9"/>
      <c r="P918" s="9"/>
    </row>
    <row r="919" spans="1:20" ht="15" customHeight="1">
      <c r="A919" s="83">
        <v>1</v>
      </c>
      <c r="B919" s="83">
        <v>2000</v>
      </c>
      <c r="C919" s="84" t="s">
        <v>570</v>
      </c>
      <c r="D919" s="84" t="s">
        <v>579</v>
      </c>
      <c r="F919" s="1" t="s">
        <v>122</v>
      </c>
      <c r="G919" s="11">
        <v>-2</v>
      </c>
      <c r="H919" s="11">
        <v>-2</v>
      </c>
      <c r="I919" s="11">
        <v>-2</v>
      </c>
      <c r="J919" s="11">
        <v>-2</v>
      </c>
      <c r="K919" s="11">
        <v>-3</v>
      </c>
      <c r="L919" s="11">
        <v>-3</v>
      </c>
      <c r="M919" s="11">
        <v>-4</v>
      </c>
      <c r="N919" s="11">
        <v>-5</v>
      </c>
      <c r="O919" s="11">
        <v>-5</v>
      </c>
      <c r="P919" s="11">
        <v>-5</v>
      </c>
    </row>
    <row r="920" spans="1:20" ht="16">
      <c r="A920" s="83">
        <v>1</v>
      </c>
      <c r="B920" s="83">
        <v>2000</v>
      </c>
      <c r="C920" s="84" t="s">
        <v>570</v>
      </c>
      <c r="D920" s="84" t="s">
        <v>592</v>
      </c>
      <c r="F920" s="6" t="s">
        <v>234</v>
      </c>
      <c r="G920" s="11">
        <v>1</v>
      </c>
      <c r="H920" s="11">
        <v>7</v>
      </c>
      <c r="I920" s="11">
        <v>12</v>
      </c>
      <c r="J920" s="11">
        <v>11</v>
      </c>
      <c r="K920" s="11">
        <v>8</v>
      </c>
      <c r="L920" s="11">
        <v>6</v>
      </c>
      <c r="M920" s="11">
        <v>5</v>
      </c>
      <c r="N920" s="11">
        <v>3</v>
      </c>
      <c r="O920" s="11">
        <v>2</v>
      </c>
      <c r="P920" s="11">
        <v>1</v>
      </c>
    </row>
    <row r="921" spans="1:20" ht="16">
      <c r="A921" s="83">
        <v>1</v>
      </c>
      <c r="B921" s="83">
        <v>2000</v>
      </c>
      <c r="C921" s="84" t="s">
        <v>570</v>
      </c>
      <c r="D921" s="84" t="s">
        <v>592</v>
      </c>
      <c r="F921" s="6" t="s">
        <v>227</v>
      </c>
      <c r="G921" s="11">
        <v>-1</v>
      </c>
      <c r="H921" s="11">
        <v>-3</v>
      </c>
      <c r="I921" s="11">
        <v>-5</v>
      </c>
      <c r="J921" s="11">
        <v>-8</v>
      </c>
      <c r="K921" s="11">
        <v>-11</v>
      </c>
      <c r="L921" s="11">
        <v>-14</v>
      </c>
      <c r="M921" s="11">
        <v>-18</v>
      </c>
      <c r="N921" s="11">
        <v>-22</v>
      </c>
      <c r="O921" s="11">
        <v>-26</v>
      </c>
      <c r="P921" s="11">
        <v>-31</v>
      </c>
    </row>
    <row r="922" spans="1:20" ht="16">
      <c r="A922" s="83">
        <v>1</v>
      </c>
      <c r="B922" s="83">
        <v>2000</v>
      </c>
      <c r="C922" s="84" t="s">
        <v>570</v>
      </c>
      <c r="D922" s="84" t="s">
        <v>579</v>
      </c>
      <c r="F922" s="6" t="s">
        <v>178</v>
      </c>
      <c r="G922" s="12">
        <v>-1</v>
      </c>
      <c r="H922" s="12">
        <v>-2</v>
      </c>
      <c r="I922" s="12">
        <v>-2</v>
      </c>
      <c r="J922" s="12">
        <v>-2</v>
      </c>
      <c r="K922" s="12">
        <v>-2</v>
      </c>
      <c r="L922" s="12">
        <v>-2</v>
      </c>
      <c r="M922" s="12">
        <v>-2</v>
      </c>
      <c r="N922" s="12">
        <v>-1</v>
      </c>
      <c r="O922" s="12">
        <v>-1</v>
      </c>
      <c r="P922" s="12">
        <v>-1</v>
      </c>
    </row>
    <row r="923" spans="1:20" ht="16">
      <c r="A923" s="83">
        <v>1</v>
      </c>
      <c r="B923" s="83">
        <v>2000</v>
      </c>
      <c r="F923" s="6"/>
      <c r="G923" s="12"/>
      <c r="H923" s="12"/>
      <c r="I923" s="12"/>
      <c r="J923" s="12"/>
      <c r="K923" s="12"/>
      <c r="L923" s="12"/>
      <c r="M923" s="12"/>
      <c r="N923" s="12"/>
      <c r="O923" s="12"/>
      <c r="P923" s="12"/>
    </row>
    <row r="924" spans="1:20" ht="18">
      <c r="A924" s="83">
        <v>1</v>
      </c>
      <c r="B924" s="83">
        <v>2000</v>
      </c>
      <c r="C924" s="84" t="s">
        <v>571</v>
      </c>
      <c r="F924" s="10" t="s">
        <v>20</v>
      </c>
      <c r="G924" s="9"/>
      <c r="H924" s="9"/>
      <c r="I924" s="9"/>
      <c r="J924" s="9"/>
      <c r="K924" s="9"/>
      <c r="L924" s="9"/>
      <c r="M924" s="9"/>
      <c r="N924" s="9"/>
      <c r="O924" s="9"/>
      <c r="P924" s="9"/>
      <c r="Q924" s="9"/>
      <c r="R924" s="9"/>
      <c r="S924" s="9"/>
      <c r="T924" s="9"/>
    </row>
    <row r="925" spans="1:20" ht="17">
      <c r="A925" s="83">
        <v>1</v>
      </c>
      <c r="B925" s="83">
        <v>2000</v>
      </c>
      <c r="C925" s="84" t="s">
        <v>571</v>
      </c>
      <c r="D925" s="84" t="s">
        <v>578</v>
      </c>
      <c r="F925" s="10" t="s">
        <v>18</v>
      </c>
      <c r="G925" s="11">
        <v>14</v>
      </c>
      <c r="H925" s="11">
        <v>12</v>
      </c>
      <c r="I925" s="11">
        <v>8</v>
      </c>
      <c r="J925" s="11">
        <v>9</v>
      </c>
      <c r="K925" s="11">
        <v>13</v>
      </c>
      <c r="L925" s="11">
        <v>14</v>
      </c>
      <c r="M925" s="11">
        <v>15</v>
      </c>
      <c r="N925" s="11">
        <v>16</v>
      </c>
      <c r="O925" s="11">
        <v>18</v>
      </c>
      <c r="P925" s="11">
        <v>22</v>
      </c>
    </row>
    <row r="926" spans="1:20" ht="18">
      <c r="A926" s="83">
        <v>1</v>
      </c>
      <c r="B926" s="83">
        <v>2000</v>
      </c>
      <c r="C926" s="84" t="s">
        <v>571</v>
      </c>
      <c r="D926" s="84" t="s">
        <v>579</v>
      </c>
      <c r="F926" s="10" t="s">
        <v>19</v>
      </c>
      <c r="G926" s="9"/>
      <c r="H926" s="9"/>
      <c r="I926" s="9"/>
      <c r="J926" s="9"/>
      <c r="K926" s="9"/>
      <c r="L926" s="9"/>
      <c r="M926" s="9"/>
      <c r="N926" s="9"/>
      <c r="O926" s="9"/>
      <c r="P926" s="9"/>
    </row>
    <row r="927" spans="1:20" ht="16">
      <c r="A927" s="83">
        <v>1</v>
      </c>
      <c r="B927" s="83">
        <v>2000</v>
      </c>
      <c r="C927" s="84" t="s">
        <v>571</v>
      </c>
      <c r="D927" s="84" t="s">
        <v>579</v>
      </c>
      <c r="F927" s="6" t="s">
        <v>235</v>
      </c>
      <c r="G927" s="11">
        <v>-2</v>
      </c>
      <c r="H927" s="11">
        <v>-2</v>
      </c>
      <c r="I927" s="11">
        <v>0</v>
      </c>
      <c r="J927" s="11">
        <v>0</v>
      </c>
      <c r="K927" s="11">
        <v>0</v>
      </c>
      <c r="L927" s="11">
        <v>0</v>
      </c>
      <c r="M927" s="11">
        <v>0</v>
      </c>
      <c r="N927" s="11">
        <v>0</v>
      </c>
      <c r="O927" s="11">
        <v>0</v>
      </c>
      <c r="P927" s="11">
        <v>0</v>
      </c>
    </row>
    <row r="928" spans="1:20" ht="17">
      <c r="A928" s="83">
        <v>1</v>
      </c>
      <c r="B928" s="83">
        <v>2000</v>
      </c>
      <c r="C928" s="84" t="s">
        <v>571</v>
      </c>
      <c r="D928" s="84" t="s">
        <v>579</v>
      </c>
      <c r="F928" s="6" t="s">
        <v>236</v>
      </c>
      <c r="G928" s="9"/>
      <c r="H928" s="9"/>
      <c r="I928" s="9"/>
      <c r="J928" s="9"/>
      <c r="K928" s="9"/>
      <c r="L928" s="9"/>
      <c r="M928" s="9"/>
      <c r="N928" s="9"/>
      <c r="O928" s="9"/>
      <c r="P928" s="9"/>
    </row>
    <row r="929" spans="1:17" ht="16">
      <c r="A929" s="83">
        <v>1</v>
      </c>
      <c r="B929" s="83">
        <v>2000</v>
      </c>
      <c r="C929" s="84" t="s">
        <v>571</v>
      </c>
      <c r="D929" s="84" t="s">
        <v>579</v>
      </c>
      <c r="F929" s="6" t="s">
        <v>122</v>
      </c>
      <c r="G929" s="11">
        <v>-5</v>
      </c>
      <c r="H929" s="11">
        <v>-7</v>
      </c>
      <c r="I929" s="11">
        <v>-8</v>
      </c>
      <c r="J929" s="11">
        <v>-10</v>
      </c>
      <c r="K929" s="11">
        <v>-10</v>
      </c>
      <c r="L929" s="11">
        <v>-12</v>
      </c>
      <c r="M929" s="11">
        <v>-15</v>
      </c>
      <c r="N929" s="11">
        <v>-20</v>
      </c>
      <c r="O929" s="11">
        <v>-25</v>
      </c>
      <c r="P929" s="11">
        <v>-29</v>
      </c>
    </row>
    <row r="930" spans="1:17" ht="16">
      <c r="A930" s="83">
        <v>1</v>
      </c>
      <c r="B930" s="83">
        <v>2000</v>
      </c>
      <c r="C930" s="84" t="s">
        <v>571</v>
      </c>
      <c r="D930" s="84" t="s">
        <v>579</v>
      </c>
      <c r="F930" s="6" t="s">
        <v>237</v>
      </c>
      <c r="G930" s="11">
        <v>4</v>
      </c>
      <c r="H930" s="11">
        <v>4</v>
      </c>
      <c r="I930" s="11">
        <v>5</v>
      </c>
      <c r="J930" s="11">
        <v>5</v>
      </c>
      <c r="K930" s="11">
        <v>4</v>
      </c>
      <c r="L930" s="11">
        <v>2</v>
      </c>
      <c r="M930" s="11">
        <v>1</v>
      </c>
      <c r="N930" s="11">
        <v>1</v>
      </c>
      <c r="O930" s="11">
        <v>0</v>
      </c>
      <c r="P930" s="11">
        <v>0</v>
      </c>
    </row>
    <row r="931" spans="1:17" ht="16">
      <c r="A931" s="83">
        <v>1</v>
      </c>
      <c r="B931" s="83">
        <v>2000</v>
      </c>
      <c r="C931" s="84" t="s">
        <v>571</v>
      </c>
      <c r="D931" s="84" t="s">
        <v>579</v>
      </c>
      <c r="F931" s="6" t="s">
        <v>238</v>
      </c>
      <c r="G931" s="11">
        <v>-1</v>
      </c>
      <c r="H931" s="11">
        <v>-3</v>
      </c>
      <c r="I931" s="11">
        <v>-8</v>
      </c>
      <c r="J931" s="11">
        <v>-8</v>
      </c>
      <c r="K931" s="11">
        <v>-3</v>
      </c>
      <c r="L931" s="11">
        <v>-2</v>
      </c>
      <c r="M931" s="11">
        <v>-2</v>
      </c>
      <c r="N931" s="11">
        <v>-2</v>
      </c>
      <c r="O931" s="11">
        <v>-2</v>
      </c>
      <c r="P931" s="11">
        <v>-2</v>
      </c>
    </row>
    <row r="932" spans="1:17" ht="16">
      <c r="A932" s="83">
        <v>1</v>
      </c>
      <c r="B932" s="83">
        <v>2000</v>
      </c>
      <c r="C932" s="84" t="s">
        <v>571</v>
      </c>
      <c r="D932" s="84" t="s">
        <v>580</v>
      </c>
      <c r="F932" s="6" t="s">
        <v>227</v>
      </c>
      <c r="G932" s="11">
        <v>-1</v>
      </c>
      <c r="H932" s="11">
        <v>-3</v>
      </c>
      <c r="I932" s="11">
        <v>-4</v>
      </c>
      <c r="J932" s="11">
        <v>-5</v>
      </c>
      <c r="K932" s="11">
        <v>-7</v>
      </c>
      <c r="L932" s="11">
        <v>-8</v>
      </c>
      <c r="M932" s="11">
        <v>-10</v>
      </c>
      <c r="N932" s="11">
        <v>-13</v>
      </c>
      <c r="O932" s="11">
        <v>-16</v>
      </c>
      <c r="P932" s="11">
        <v>-19</v>
      </c>
    </row>
    <row r="933" spans="1:17" ht="16">
      <c r="A933" s="83">
        <v>1</v>
      </c>
      <c r="B933" s="83">
        <v>2000</v>
      </c>
      <c r="C933" s="84" t="s">
        <v>571</v>
      </c>
      <c r="D933" s="84" t="s">
        <v>579</v>
      </c>
      <c r="F933" s="6" t="s">
        <v>178</v>
      </c>
      <c r="G933" s="11">
        <v>0</v>
      </c>
      <c r="H933" s="11">
        <v>7</v>
      </c>
      <c r="I933" s="11">
        <v>7</v>
      </c>
      <c r="J933" s="11">
        <v>-2</v>
      </c>
      <c r="K933" s="11">
        <v>2</v>
      </c>
      <c r="L933" s="11">
        <v>2</v>
      </c>
      <c r="M933" s="11">
        <v>2</v>
      </c>
      <c r="N933" s="11">
        <v>1</v>
      </c>
      <c r="O933" s="11">
        <v>2</v>
      </c>
      <c r="P933" s="11">
        <v>-2</v>
      </c>
    </row>
    <row r="934" spans="1:17">
      <c r="A934" s="83">
        <v>1</v>
      </c>
      <c r="B934" s="83">
        <v>2000</v>
      </c>
    </row>
    <row r="935" spans="1:17">
      <c r="A935" s="83">
        <v>1</v>
      </c>
      <c r="B935" s="83">
        <v>2000</v>
      </c>
      <c r="C935" s="84" t="s">
        <v>575</v>
      </c>
      <c r="D935" s="84" t="s">
        <v>646</v>
      </c>
      <c r="F935" s="1" t="s">
        <v>239</v>
      </c>
      <c r="G935" s="1">
        <f t="shared" ref="G935:P935" si="57">+H902-G905+SUM(G907:G912)-G915+SUM(G917:G922)-G925+SUM(G927:G933)</f>
        <v>-176</v>
      </c>
      <c r="H935" s="1">
        <f t="shared" si="57"/>
        <v>-235</v>
      </c>
      <c r="I935" s="1">
        <f t="shared" si="57"/>
        <v>-294</v>
      </c>
      <c r="J935" s="1">
        <f t="shared" si="57"/>
        <v>-321</v>
      </c>
      <c r="K935" s="1">
        <f t="shared" si="57"/>
        <v>-345</v>
      </c>
      <c r="L935" s="1">
        <f t="shared" si="57"/>
        <v>-376</v>
      </c>
      <c r="M935" s="1">
        <f t="shared" si="57"/>
        <v>-438</v>
      </c>
      <c r="N935" s="1">
        <f t="shared" si="57"/>
        <v>-485</v>
      </c>
      <c r="O935" s="1">
        <f t="shared" si="57"/>
        <v>-526</v>
      </c>
      <c r="P935" s="1">
        <f t="shared" si="57"/>
        <v>-579</v>
      </c>
      <c r="Q935" s="1">
        <v>-633</v>
      </c>
    </row>
    <row r="937" spans="1:17">
      <c r="A937" s="83">
        <v>1</v>
      </c>
      <c r="B937" s="83">
        <v>2000</v>
      </c>
      <c r="C937" s="84" t="s">
        <v>574</v>
      </c>
      <c r="D937" s="84" t="s">
        <v>590</v>
      </c>
      <c r="F937" s="1" t="s">
        <v>240</v>
      </c>
      <c r="G937" s="1">
        <v>0</v>
      </c>
      <c r="H937" s="1">
        <v>58</v>
      </c>
      <c r="I937" s="1">
        <v>85</v>
      </c>
      <c r="J937" s="1">
        <v>94</v>
      </c>
      <c r="K937" s="1">
        <v>99</v>
      </c>
      <c r="L937" s="1">
        <v>108</v>
      </c>
      <c r="M937" s="1">
        <v>113</v>
      </c>
      <c r="N937" s="1">
        <v>117</v>
      </c>
      <c r="O937" s="1">
        <v>127</v>
      </c>
      <c r="P937" s="1">
        <v>135</v>
      </c>
      <c r="Q937" s="1">
        <v>144</v>
      </c>
    </row>
    <row r="939" spans="1:17">
      <c r="A939" s="83">
        <v>1</v>
      </c>
      <c r="B939" s="83">
        <v>2000</v>
      </c>
      <c r="C939" s="84" t="s">
        <v>575</v>
      </c>
      <c r="D939" s="84" t="s">
        <v>586</v>
      </c>
      <c r="F939" s="1" t="s">
        <v>241</v>
      </c>
      <c r="G939" s="1">
        <f>+G935+G937</f>
        <v>-176</v>
      </c>
      <c r="H939" s="1">
        <f t="shared" ref="H939:Q939" si="58">+H935+H937</f>
        <v>-177</v>
      </c>
      <c r="I939" s="1">
        <f t="shared" si="58"/>
        <v>-209</v>
      </c>
      <c r="J939" s="1">
        <f t="shared" si="58"/>
        <v>-227</v>
      </c>
      <c r="K939" s="1">
        <f t="shared" si="58"/>
        <v>-246</v>
      </c>
      <c r="L939" s="1">
        <f t="shared" si="58"/>
        <v>-268</v>
      </c>
      <c r="M939" s="1">
        <f t="shared" si="58"/>
        <v>-325</v>
      </c>
      <c r="N939" s="1">
        <f t="shared" si="58"/>
        <v>-368</v>
      </c>
      <c r="O939" s="1">
        <f t="shared" si="58"/>
        <v>-399</v>
      </c>
      <c r="P939" s="1">
        <f t="shared" si="58"/>
        <v>-444</v>
      </c>
      <c r="Q939" s="1">
        <f t="shared" si="58"/>
        <v>-489</v>
      </c>
    </row>
    <row r="941" spans="1:17">
      <c r="A941" s="83">
        <v>4</v>
      </c>
      <c r="B941" s="83">
        <v>2000</v>
      </c>
      <c r="C941" s="84" t="s">
        <v>571</v>
      </c>
      <c r="F941" s="1" t="s">
        <v>159</v>
      </c>
    </row>
    <row r="942" spans="1:17">
      <c r="A942" s="83">
        <v>4</v>
      </c>
      <c r="B942" s="83">
        <v>2000</v>
      </c>
      <c r="C942" s="84" t="s">
        <v>571</v>
      </c>
      <c r="D942" s="84" t="s">
        <v>578</v>
      </c>
      <c r="F942" s="1" t="s">
        <v>18</v>
      </c>
      <c r="G942" s="1">
        <v>0</v>
      </c>
      <c r="H942" s="1">
        <v>0</v>
      </c>
      <c r="I942" s="1">
        <v>0</v>
      </c>
      <c r="J942" s="1">
        <v>0</v>
      </c>
      <c r="K942" s="1">
        <v>0</v>
      </c>
      <c r="L942" s="1">
        <v>0</v>
      </c>
      <c r="M942" s="1">
        <v>0</v>
      </c>
      <c r="N942" s="1">
        <v>0</v>
      </c>
      <c r="O942" s="1">
        <v>0</v>
      </c>
      <c r="P942" s="1">
        <v>0</v>
      </c>
      <c r="Q942" s="1">
        <v>0</v>
      </c>
    </row>
    <row r="943" spans="1:17">
      <c r="A943" s="83">
        <v>4</v>
      </c>
      <c r="B943" s="83">
        <v>2000</v>
      </c>
      <c r="C943" s="84" t="s">
        <v>571</v>
      </c>
      <c r="D943" s="84" t="s">
        <v>579</v>
      </c>
      <c r="F943" s="1" t="s">
        <v>19</v>
      </c>
    </row>
    <row r="944" spans="1:17">
      <c r="A944" s="83">
        <v>4</v>
      </c>
      <c r="B944" s="83">
        <v>2000</v>
      </c>
      <c r="C944" s="84" t="s">
        <v>571</v>
      </c>
      <c r="D944" s="84" t="s">
        <v>579</v>
      </c>
      <c r="F944" s="1" t="s">
        <v>120</v>
      </c>
      <c r="G944" s="1">
        <v>0</v>
      </c>
      <c r="H944" s="1">
        <v>0</v>
      </c>
      <c r="I944" s="1">
        <v>0</v>
      </c>
      <c r="J944" s="1">
        <v>-2</v>
      </c>
      <c r="K944" s="1">
        <v>-2</v>
      </c>
      <c r="L944" s="1">
        <v>-2</v>
      </c>
      <c r="M944" s="1">
        <v>-2</v>
      </c>
      <c r="N944" s="1">
        <v>-3</v>
      </c>
      <c r="O944" s="1">
        <v>-3</v>
      </c>
      <c r="P944" s="1">
        <v>-4</v>
      </c>
      <c r="Q944" s="1">
        <v>-4</v>
      </c>
    </row>
    <row r="945" spans="1:17">
      <c r="A945" s="83">
        <v>4</v>
      </c>
      <c r="B945" s="83">
        <v>2000</v>
      </c>
      <c r="C945" s="84" t="s">
        <v>571</v>
      </c>
      <c r="D945" s="84" t="s">
        <v>579</v>
      </c>
      <c r="F945" s="1" t="s">
        <v>121</v>
      </c>
      <c r="G945" s="1">
        <v>-3</v>
      </c>
      <c r="H945" s="1">
        <v>-4</v>
      </c>
      <c r="I945" s="1">
        <v>-2</v>
      </c>
      <c r="J945" s="1">
        <v>-1</v>
      </c>
      <c r="K945" s="1">
        <v>-1</v>
      </c>
      <c r="L945" s="1">
        <v>-2</v>
      </c>
      <c r="M945" s="1">
        <v>-2</v>
      </c>
      <c r="N945" s="1">
        <v>-1</v>
      </c>
      <c r="O945" s="1">
        <v>1</v>
      </c>
      <c r="P945" s="1">
        <v>2</v>
      </c>
      <c r="Q945" s="1">
        <v>3</v>
      </c>
    </row>
    <row r="946" spans="1:17">
      <c r="A946" s="83">
        <v>4</v>
      </c>
      <c r="B946" s="83">
        <v>2000</v>
      </c>
      <c r="C946" s="84" t="s">
        <v>571</v>
      </c>
      <c r="D946" s="84" t="s">
        <v>580</v>
      </c>
      <c r="F946" s="1" t="s">
        <v>52</v>
      </c>
      <c r="G946" s="1">
        <v>0</v>
      </c>
      <c r="H946" s="1">
        <v>0</v>
      </c>
      <c r="I946" s="1">
        <v>-1</v>
      </c>
      <c r="J946" s="1">
        <v>-1</v>
      </c>
      <c r="K946" s="1">
        <v>-1</v>
      </c>
      <c r="L946" s="1">
        <v>-1</v>
      </c>
      <c r="M946" s="1">
        <v>-1</v>
      </c>
      <c r="N946" s="1">
        <v>-2</v>
      </c>
      <c r="O946" s="1">
        <v>-3</v>
      </c>
      <c r="P946" s="1">
        <v>-4</v>
      </c>
      <c r="Q946" s="1">
        <v>-5</v>
      </c>
    </row>
    <row r="947" spans="1:17">
      <c r="A947" s="83">
        <v>4</v>
      </c>
      <c r="B947" s="83">
        <v>2000</v>
      </c>
    </row>
    <row r="948" spans="1:17">
      <c r="A948" s="83">
        <v>4</v>
      </c>
      <c r="B948" s="83">
        <v>2000</v>
      </c>
      <c r="C948" s="84" t="s">
        <v>575</v>
      </c>
      <c r="D948" s="84" t="s">
        <v>586</v>
      </c>
      <c r="F948" s="1" t="s">
        <v>242</v>
      </c>
      <c r="G948" s="1">
        <f>+G939+G942+G944+G945+G946</f>
        <v>-179</v>
      </c>
      <c r="H948" s="1">
        <f t="shared" ref="H948:Q948" si="59">+H939+H942+H944+H945+H946</f>
        <v>-181</v>
      </c>
      <c r="I948" s="1">
        <f t="shared" si="59"/>
        <v>-212</v>
      </c>
      <c r="J948" s="1">
        <f t="shared" si="59"/>
        <v>-231</v>
      </c>
      <c r="K948" s="1">
        <f t="shared" si="59"/>
        <v>-250</v>
      </c>
      <c r="L948" s="1">
        <f t="shared" si="59"/>
        <v>-273</v>
      </c>
      <c r="M948" s="1">
        <f t="shared" si="59"/>
        <v>-330</v>
      </c>
      <c r="N948" s="1">
        <f t="shared" si="59"/>
        <v>-374</v>
      </c>
      <c r="O948" s="1">
        <f t="shared" si="59"/>
        <v>-404</v>
      </c>
      <c r="P948" s="1">
        <f t="shared" si="59"/>
        <v>-450</v>
      </c>
      <c r="Q948" s="1">
        <f t="shared" si="59"/>
        <v>-495</v>
      </c>
    </row>
    <row r="950" spans="1:17">
      <c r="A950" s="83">
        <v>7</v>
      </c>
      <c r="B950" s="83">
        <v>2000</v>
      </c>
      <c r="C950" s="84" t="s">
        <v>574</v>
      </c>
      <c r="F950" s="1" t="s">
        <v>243</v>
      </c>
      <c r="G950" s="1">
        <v>63</v>
      </c>
      <c r="H950" s="1">
        <v>93</v>
      </c>
      <c r="I950" s="1">
        <v>106</v>
      </c>
      <c r="J950" s="1">
        <v>114</v>
      </c>
      <c r="K950" s="1">
        <v>117</v>
      </c>
      <c r="L950" s="1">
        <v>124</v>
      </c>
      <c r="M950" s="1">
        <v>129</v>
      </c>
      <c r="N950" s="1">
        <v>133</v>
      </c>
      <c r="O950" s="1">
        <v>140</v>
      </c>
      <c r="P950" s="1">
        <v>147</v>
      </c>
      <c r="Q950" s="1">
        <v>155</v>
      </c>
    </row>
    <row r="951" spans="1:17">
      <c r="A951" s="83">
        <v>7</v>
      </c>
      <c r="B951" s="83">
        <v>2000</v>
      </c>
      <c r="C951" s="84" t="s">
        <v>572</v>
      </c>
      <c r="D951" s="84" t="s">
        <v>578</v>
      </c>
      <c r="F951" s="1" t="s">
        <v>244</v>
      </c>
      <c r="G951" s="1">
        <v>0</v>
      </c>
      <c r="H951" s="1">
        <v>-1</v>
      </c>
      <c r="I951" s="1">
        <v>-1</v>
      </c>
      <c r="J951" s="1">
        <v>-1</v>
      </c>
      <c r="K951" s="1">
        <v>-1</v>
      </c>
      <c r="L951" s="1">
        <v>-1</v>
      </c>
      <c r="M951" s="1">
        <v>-1</v>
      </c>
      <c r="N951" s="1">
        <v>-1</v>
      </c>
      <c r="O951" s="1">
        <v>0</v>
      </c>
      <c r="P951" s="1">
        <v>0</v>
      </c>
      <c r="Q951" s="1">
        <v>-6</v>
      </c>
    </row>
    <row r="952" spans="1:17">
      <c r="A952" s="83">
        <v>7</v>
      </c>
      <c r="B952" s="83">
        <v>2000</v>
      </c>
      <c r="C952" s="84" t="s">
        <v>570</v>
      </c>
      <c r="D952" s="84" t="s">
        <v>578</v>
      </c>
      <c r="F952" s="1" t="s">
        <v>245</v>
      </c>
      <c r="G952" s="1">
        <v>28</v>
      </c>
      <c r="H952" s="1">
        <v>55</v>
      </c>
      <c r="I952" s="1">
        <v>68</v>
      </c>
      <c r="J952" s="1">
        <v>76</v>
      </c>
      <c r="K952" s="1">
        <v>80</v>
      </c>
      <c r="L952" s="1">
        <v>87</v>
      </c>
      <c r="M952" s="1">
        <v>91</v>
      </c>
      <c r="N952" s="1">
        <v>95</v>
      </c>
      <c r="O952" s="1">
        <v>101</v>
      </c>
      <c r="P952" s="1">
        <v>108</v>
      </c>
      <c r="Q952" s="1">
        <v>117</v>
      </c>
    </row>
    <row r="953" spans="1:17">
      <c r="A953" s="83">
        <v>7</v>
      </c>
      <c r="B953" s="83">
        <v>2000</v>
      </c>
      <c r="C953" s="84" t="s">
        <v>571</v>
      </c>
      <c r="D953" s="84" t="s">
        <v>578</v>
      </c>
      <c r="F953" s="1" t="s">
        <v>246</v>
      </c>
      <c r="G953" s="1">
        <v>34</v>
      </c>
      <c r="H953" s="1">
        <v>39</v>
      </c>
      <c r="I953" s="1">
        <v>39</v>
      </c>
      <c r="J953" s="1">
        <v>39</v>
      </c>
      <c r="K953" s="1">
        <v>38</v>
      </c>
      <c r="L953" s="1">
        <v>38</v>
      </c>
      <c r="M953" s="1">
        <v>38</v>
      </c>
      <c r="N953" s="1">
        <v>39</v>
      </c>
      <c r="O953" s="1">
        <v>39</v>
      </c>
      <c r="P953" s="1">
        <v>39</v>
      </c>
      <c r="Q953" s="1">
        <v>39</v>
      </c>
    </row>
    <row r="954" spans="1:17">
      <c r="A954" s="83">
        <v>7</v>
      </c>
      <c r="B954" s="83">
        <v>2000</v>
      </c>
    </row>
    <row r="955" spans="1:17">
      <c r="A955" s="83">
        <v>7</v>
      </c>
      <c r="B955" s="83">
        <v>2000</v>
      </c>
      <c r="C955" s="84" t="s">
        <v>572</v>
      </c>
      <c r="F955" s="1" t="s">
        <v>244</v>
      </c>
    </row>
    <row r="956" spans="1:17">
      <c r="A956" s="83">
        <v>7</v>
      </c>
      <c r="B956" s="83">
        <v>2000</v>
      </c>
      <c r="C956" s="84" t="s">
        <v>572</v>
      </c>
      <c r="D956" s="84" t="s">
        <v>579</v>
      </c>
      <c r="F956" s="1" t="s">
        <v>120</v>
      </c>
      <c r="G956" s="1">
        <v>0</v>
      </c>
      <c r="H956" s="1">
        <v>0</v>
      </c>
      <c r="I956" s="1">
        <v>0</v>
      </c>
      <c r="J956" s="1">
        <v>0</v>
      </c>
      <c r="K956" s="1">
        <v>0</v>
      </c>
      <c r="L956" s="1">
        <v>0</v>
      </c>
      <c r="M956" s="1">
        <v>0</v>
      </c>
      <c r="N956" s="1">
        <v>0</v>
      </c>
      <c r="O956" s="1">
        <v>0</v>
      </c>
      <c r="P956" s="1">
        <v>0</v>
      </c>
      <c r="Q956" s="1">
        <v>0</v>
      </c>
    </row>
    <row r="957" spans="1:17">
      <c r="A957" s="83">
        <v>7</v>
      </c>
      <c r="B957" s="83">
        <v>2000</v>
      </c>
      <c r="C957" s="84" t="s">
        <v>572</v>
      </c>
      <c r="D957" s="84" t="s">
        <v>579</v>
      </c>
      <c r="F957" s="1" t="s">
        <v>121</v>
      </c>
    </row>
    <row r="958" spans="1:17">
      <c r="A958" s="83">
        <v>7</v>
      </c>
      <c r="B958" s="83">
        <v>2000</v>
      </c>
      <c r="C958" s="84" t="s">
        <v>572</v>
      </c>
      <c r="D958" s="84" t="s">
        <v>579</v>
      </c>
      <c r="F958" s="1" t="s">
        <v>182</v>
      </c>
      <c r="G958" s="1">
        <v>4</v>
      </c>
      <c r="H958" s="1">
        <v>4</v>
      </c>
      <c r="I958" s="1">
        <v>4</v>
      </c>
      <c r="J958" s="1">
        <v>3</v>
      </c>
      <c r="K958" s="1">
        <v>3</v>
      </c>
      <c r="L958" s="1">
        <v>2</v>
      </c>
      <c r="M958" s="1">
        <v>1</v>
      </c>
      <c r="N958" s="1">
        <v>1</v>
      </c>
      <c r="O958" s="1">
        <v>0</v>
      </c>
      <c r="P958" s="1">
        <v>0</v>
      </c>
      <c r="Q958" s="1">
        <v>-1</v>
      </c>
    </row>
    <row r="959" spans="1:17">
      <c r="A959" s="83">
        <v>7</v>
      </c>
      <c r="B959" s="83">
        <v>2000</v>
      </c>
      <c r="C959" s="84" t="s">
        <v>572</v>
      </c>
      <c r="D959" s="84" t="s">
        <v>579</v>
      </c>
      <c r="F959" s="1" t="s">
        <v>229</v>
      </c>
      <c r="G959" s="1">
        <v>5</v>
      </c>
      <c r="H959" s="1">
        <v>2</v>
      </c>
      <c r="I959" s="1">
        <v>2</v>
      </c>
      <c r="J959" s="1">
        <v>2</v>
      </c>
      <c r="K959" s="1">
        <v>2</v>
      </c>
      <c r="L959" s="1">
        <v>2</v>
      </c>
      <c r="M959" s="1">
        <v>2</v>
      </c>
      <c r="N959" s="1">
        <v>2</v>
      </c>
      <c r="O959" s="1">
        <v>2</v>
      </c>
      <c r="P959" s="1">
        <v>2</v>
      </c>
      <c r="Q959" s="1">
        <v>2</v>
      </c>
    </row>
    <row r="960" spans="1:17">
      <c r="A960" s="83">
        <v>7</v>
      </c>
      <c r="B960" s="83">
        <v>2000</v>
      </c>
      <c r="C960" s="84" t="s">
        <v>572</v>
      </c>
      <c r="D960" s="84" t="s">
        <v>580</v>
      </c>
      <c r="F960" s="1" t="s">
        <v>206</v>
      </c>
      <c r="G960" s="1">
        <v>0</v>
      </c>
      <c r="H960" s="1">
        <v>1</v>
      </c>
      <c r="I960" s="1">
        <v>1</v>
      </c>
      <c r="J960" s="1">
        <v>2</v>
      </c>
      <c r="K960" s="1">
        <v>2</v>
      </c>
      <c r="L960" s="1">
        <v>2</v>
      </c>
      <c r="M960" s="1">
        <v>3</v>
      </c>
      <c r="N960" s="1">
        <v>3</v>
      </c>
      <c r="O960" s="1">
        <v>3</v>
      </c>
      <c r="P960" s="1">
        <v>4</v>
      </c>
      <c r="Q960" s="1">
        <v>4</v>
      </c>
    </row>
    <row r="961" spans="1:18">
      <c r="A961" s="83">
        <v>7</v>
      </c>
      <c r="B961" s="83">
        <v>2000</v>
      </c>
      <c r="C961" s="84" t="s">
        <v>572</v>
      </c>
      <c r="D961" s="84" t="s">
        <v>579</v>
      </c>
      <c r="F961" s="1" t="s">
        <v>178</v>
      </c>
      <c r="G961" s="1">
        <v>0</v>
      </c>
      <c r="H961" s="1">
        <v>0</v>
      </c>
      <c r="I961" s="1">
        <v>0</v>
      </c>
      <c r="J961" s="1">
        <v>0</v>
      </c>
      <c r="K961" s="1">
        <v>0</v>
      </c>
      <c r="L961" s="1">
        <v>0</v>
      </c>
      <c r="M961" s="1">
        <v>0</v>
      </c>
      <c r="N961" s="1">
        <v>0</v>
      </c>
      <c r="O961" s="1">
        <v>0</v>
      </c>
      <c r="P961" s="1">
        <v>0</v>
      </c>
      <c r="Q961" s="1">
        <v>0</v>
      </c>
    </row>
    <row r="962" spans="1:18">
      <c r="A962" s="83">
        <v>7</v>
      </c>
      <c r="B962" s="83">
        <v>2000</v>
      </c>
      <c r="C962" s="84" t="s">
        <v>572</v>
      </c>
      <c r="D962" s="84" t="s">
        <v>650</v>
      </c>
      <c r="F962" s="1" t="s">
        <v>187</v>
      </c>
      <c r="G962" s="1">
        <v>10</v>
      </c>
      <c r="H962" s="1">
        <v>7</v>
      </c>
      <c r="I962" s="1">
        <v>6</v>
      </c>
      <c r="J962" s="1">
        <v>6</v>
      </c>
      <c r="K962" s="1">
        <v>6</v>
      </c>
      <c r="L962" s="1">
        <v>6</v>
      </c>
      <c r="M962" s="1">
        <v>6</v>
      </c>
      <c r="N962" s="1">
        <v>6</v>
      </c>
      <c r="O962" s="1">
        <v>6</v>
      </c>
      <c r="P962" s="1">
        <v>6</v>
      </c>
      <c r="Q962" s="1">
        <v>6</v>
      </c>
    </row>
    <row r="963" spans="1:18">
      <c r="A963" s="83">
        <v>7</v>
      </c>
      <c r="B963" s="83">
        <v>2000</v>
      </c>
    </row>
    <row r="964" spans="1:18">
      <c r="A964" s="83">
        <v>7</v>
      </c>
      <c r="B964" s="83">
        <v>2000</v>
      </c>
      <c r="C964" s="84" t="s">
        <v>570</v>
      </c>
      <c r="F964" s="1" t="s">
        <v>245</v>
      </c>
    </row>
    <row r="965" spans="1:18">
      <c r="A965" s="83">
        <v>7</v>
      </c>
      <c r="B965" s="83">
        <v>2000</v>
      </c>
      <c r="C965" s="84" t="s">
        <v>570</v>
      </c>
      <c r="D965" s="84" t="s">
        <v>579</v>
      </c>
      <c r="F965" s="1" t="s">
        <v>120</v>
      </c>
      <c r="G965" s="1">
        <v>0</v>
      </c>
      <c r="H965" s="1">
        <v>2</v>
      </c>
      <c r="I965" s="1">
        <v>6</v>
      </c>
      <c r="J965" s="1">
        <v>9</v>
      </c>
      <c r="K965" s="1">
        <v>11</v>
      </c>
      <c r="L965" s="1">
        <v>13</v>
      </c>
      <c r="M965" s="1">
        <v>15</v>
      </c>
      <c r="N965" s="1">
        <v>17</v>
      </c>
      <c r="O965" s="1">
        <v>18</v>
      </c>
      <c r="P965" s="1">
        <v>20</v>
      </c>
      <c r="Q965" s="1">
        <v>22</v>
      </c>
    </row>
    <row r="966" spans="1:18">
      <c r="A966" s="83">
        <v>7</v>
      </c>
      <c r="B966" s="83">
        <v>2000</v>
      </c>
      <c r="C966" s="84" t="s">
        <v>570</v>
      </c>
      <c r="D966" s="84" t="s">
        <v>579</v>
      </c>
      <c r="F966" s="1" t="s">
        <v>121</v>
      </c>
    </row>
    <row r="967" spans="1:18">
      <c r="A967" s="83">
        <v>7</v>
      </c>
      <c r="B967" s="83">
        <v>2000</v>
      </c>
      <c r="C967" s="84" t="s">
        <v>570</v>
      </c>
      <c r="D967" s="84" t="s">
        <v>579</v>
      </c>
      <c r="F967" s="1" t="s">
        <v>182</v>
      </c>
      <c r="G967" s="1">
        <v>0</v>
      </c>
      <c r="H967" s="1">
        <v>2</v>
      </c>
      <c r="I967" s="1">
        <v>3</v>
      </c>
      <c r="J967" s="1">
        <v>5</v>
      </c>
      <c r="K967" s="1">
        <v>6</v>
      </c>
      <c r="L967" s="1">
        <v>6</v>
      </c>
      <c r="M967" s="1">
        <v>6</v>
      </c>
      <c r="N967" s="1">
        <v>6</v>
      </c>
      <c r="O967" s="1">
        <v>6</v>
      </c>
      <c r="P967" s="1">
        <v>6</v>
      </c>
      <c r="Q967" s="1">
        <v>6</v>
      </c>
      <c r="R967" s="1" t="s">
        <v>1</v>
      </c>
    </row>
    <row r="968" spans="1:18">
      <c r="A968" s="83">
        <v>7</v>
      </c>
      <c r="B968" s="83">
        <v>2000</v>
      </c>
      <c r="C968" s="84" t="s">
        <v>570</v>
      </c>
      <c r="D968" s="84" t="s">
        <v>579</v>
      </c>
      <c r="F968" s="1" t="s">
        <v>247</v>
      </c>
      <c r="G968" s="1">
        <v>0</v>
      </c>
      <c r="H968" s="1">
        <v>0</v>
      </c>
      <c r="I968" s="1">
        <v>1</v>
      </c>
      <c r="J968" s="1">
        <v>1</v>
      </c>
      <c r="K968" s="1">
        <v>1</v>
      </c>
      <c r="L968" s="1">
        <v>1</v>
      </c>
      <c r="M968" s="1">
        <v>1</v>
      </c>
      <c r="N968" s="1">
        <v>2</v>
      </c>
      <c r="O968" s="1">
        <v>2</v>
      </c>
      <c r="P968" s="1">
        <v>2</v>
      </c>
      <c r="Q968" s="1">
        <v>2</v>
      </c>
    </row>
    <row r="969" spans="1:18">
      <c r="A969" s="83">
        <v>7</v>
      </c>
      <c r="B969" s="83">
        <v>2000</v>
      </c>
      <c r="C969" s="84" t="s">
        <v>570</v>
      </c>
      <c r="D969" s="84" t="s">
        <v>579</v>
      </c>
      <c r="F969" s="1" t="s">
        <v>122</v>
      </c>
      <c r="G969" s="1">
        <v>0</v>
      </c>
      <c r="H969" s="1">
        <v>0</v>
      </c>
      <c r="I969" s="1">
        <v>2</v>
      </c>
      <c r="J969" s="1">
        <v>3</v>
      </c>
      <c r="K969" s="1">
        <v>4</v>
      </c>
      <c r="L969" s="1">
        <v>5</v>
      </c>
      <c r="M969" s="1">
        <v>5</v>
      </c>
      <c r="N969" s="1">
        <v>7</v>
      </c>
      <c r="O969" s="1">
        <v>8</v>
      </c>
      <c r="P969" s="1">
        <v>9</v>
      </c>
      <c r="Q969" s="1">
        <v>11</v>
      </c>
    </row>
    <row r="970" spans="1:18">
      <c r="A970" s="83">
        <v>7</v>
      </c>
      <c r="B970" s="83">
        <v>2000</v>
      </c>
      <c r="C970" s="84" t="s">
        <v>570</v>
      </c>
      <c r="D970" s="84" t="s">
        <v>580</v>
      </c>
      <c r="F970" s="1" t="s">
        <v>248</v>
      </c>
      <c r="G970" s="1">
        <v>2</v>
      </c>
      <c r="H970" s="1">
        <v>6</v>
      </c>
      <c r="I970" s="1">
        <v>8</v>
      </c>
      <c r="J970" s="1">
        <v>2</v>
      </c>
      <c r="K970" s="1">
        <v>1</v>
      </c>
      <c r="L970" s="1">
        <v>2</v>
      </c>
      <c r="M970" s="1">
        <v>2</v>
      </c>
      <c r="N970" s="1">
        <v>1</v>
      </c>
      <c r="O970" s="1">
        <v>0</v>
      </c>
      <c r="P970" s="1">
        <v>0</v>
      </c>
      <c r="Q970" s="1">
        <v>0</v>
      </c>
    </row>
    <row r="971" spans="1:18">
      <c r="A971" s="83">
        <v>7</v>
      </c>
      <c r="B971" s="83">
        <v>2000</v>
      </c>
      <c r="C971" s="84" t="s">
        <v>570</v>
      </c>
      <c r="D971" s="84" t="s">
        <v>580</v>
      </c>
      <c r="F971" s="1" t="s">
        <v>206</v>
      </c>
      <c r="G971" s="1">
        <v>0</v>
      </c>
      <c r="H971" s="1">
        <v>-4</v>
      </c>
      <c r="I971" s="1">
        <v>-7</v>
      </c>
      <c r="J971" s="1">
        <v>-11</v>
      </c>
      <c r="K971" s="1">
        <v>-14</v>
      </c>
      <c r="L971" s="1">
        <v>-18</v>
      </c>
      <c r="M971" s="1">
        <v>-22</v>
      </c>
      <c r="N971" s="1">
        <v>-27</v>
      </c>
      <c r="O971" s="1">
        <v>-32</v>
      </c>
      <c r="P971" s="1">
        <v>-38</v>
      </c>
      <c r="Q971" s="1">
        <v>-44</v>
      </c>
    </row>
    <row r="972" spans="1:18">
      <c r="A972" s="83">
        <v>7</v>
      </c>
      <c r="B972" s="83">
        <v>2000</v>
      </c>
      <c r="C972" s="84" t="s">
        <v>570</v>
      </c>
      <c r="D972" s="84" t="s">
        <v>579</v>
      </c>
      <c r="F972" s="1" t="s">
        <v>249</v>
      </c>
      <c r="G972" s="1">
        <v>-2</v>
      </c>
      <c r="H972" s="1">
        <v>-3</v>
      </c>
      <c r="I972" s="1">
        <v>-2</v>
      </c>
      <c r="J972" s="1">
        <v>-2</v>
      </c>
      <c r="K972" s="1">
        <v>-1</v>
      </c>
      <c r="L972" s="1">
        <v>-1</v>
      </c>
      <c r="M972" s="1">
        <v>0</v>
      </c>
      <c r="N972" s="1">
        <v>-1</v>
      </c>
      <c r="O972" s="1">
        <v>-1</v>
      </c>
      <c r="P972" s="1">
        <v>-1</v>
      </c>
      <c r="Q972" s="1">
        <v>-1</v>
      </c>
    </row>
    <row r="973" spans="1:18">
      <c r="A973" s="83">
        <v>7</v>
      </c>
      <c r="B973" s="83">
        <v>2000</v>
      </c>
    </row>
    <row r="974" spans="1:18">
      <c r="A974" s="83">
        <v>7</v>
      </c>
      <c r="B974" s="83">
        <v>2000</v>
      </c>
      <c r="C974" s="84" t="s">
        <v>571</v>
      </c>
      <c r="F974" s="1" t="s">
        <v>246</v>
      </c>
    </row>
    <row r="975" spans="1:18">
      <c r="A975" s="83">
        <v>7</v>
      </c>
      <c r="B975" s="83">
        <v>2000</v>
      </c>
      <c r="C975" s="84" t="s">
        <v>571</v>
      </c>
      <c r="D975" s="84" t="s">
        <v>579</v>
      </c>
      <c r="F975" s="1" t="s">
        <v>120</v>
      </c>
      <c r="G975" s="1">
        <v>5</v>
      </c>
      <c r="H975" s="1">
        <v>0</v>
      </c>
      <c r="I975" s="1">
        <v>0</v>
      </c>
      <c r="J975" s="1">
        <v>0</v>
      </c>
      <c r="K975" s="1">
        <v>0</v>
      </c>
      <c r="L975" s="1">
        <v>0</v>
      </c>
      <c r="M975" s="1">
        <v>0</v>
      </c>
      <c r="N975" s="1">
        <v>0</v>
      </c>
      <c r="O975" s="1">
        <v>0</v>
      </c>
      <c r="P975" s="1">
        <v>0</v>
      </c>
      <c r="Q975" s="1">
        <v>0</v>
      </c>
    </row>
    <row r="976" spans="1:18">
      <c r="A976" s="83">
        <v>7</v>
      </c>
      <c r="B976" s="83">
        <v>2000</v>
      </c>
      <c r="C976" s="84" t="s">
        <v>571</v>
      </c>
      <c r="D976" s="84" t="s">
        <v>579</v>
      </c>
      <c r="F976" s="1" t="s">
        <v>121</v>
      </c>
    </row>
    <row r="977" spans="1:17">
      <c r="A977" s="83">
        <v>7</v>
      </c>
      <c r="B977" s="83">
        <v>2000</v>
      </c>
      <c r="C977" s="84" t="s">
        <v>571</v>
      </c>
      <c r="D977" s="84" t="s">
        <v>579</v>
      </c>
      <c r="F977" s="1" t="s">
        <v>182</v>
      </c>
      <c r="G977" s="1">
        <v>-1</v>
      </c>
      <c r="H977" s="1">
        <v>0</v>
      </c>
      <c r="I977" s="1">
        <v>0</v>
      </c>
      <c r="J977" s="1">
        <v>0</v>
      </c>
      <c r="K977" s="1">
        <v>1</v>
      </c>
      <c r="L977" s="1">
        <v>1</v>
      </c>
      <c r="M977" s="1">
        <v>2</v>
      </c>
      <c r="N977" s="1">
        <v>2</v>
      </c>
      <c r="O977" s="1">
        <v>3</v>
      </c>
      <c r="P977" s="1">
        <v>4</v>
      </c>
      <c r="Q977" s="1">
        <v>4</v>
      </c>
    </row>
    <row r="978" spans="1:17">
      <c r="A978" s="83">
        <v>7</v>
      </c>
      <c r="B978" s="83">
        <v>2000</v>
      </c>
      <c r="C978" s="84" t="s">
        <v>571</v>
      </c>
      <c r="D978" s="84" t="s">
        <v>579</v>
      </c>
      <c r="F978" s="1" t="s">
        <v>122</v>
      </c>
      <c r="G978" s="1">
        <v>-2</v>
      </c>
      <c r="H978" s="1">
        <v>-2</v>
      </c>
      <c r="I978" s="1">
        <v>-2</v>
      </c>
      <c r="J978" s="1">
        <v>-3</v>
      </c>
      <c r="K978" s="1">
        <v>-3</v>
      </c>
      <c r="L978" s="1">
        <v>-3</v>
      </c>
      <c r="M978" s="1">
        <v>-3</v>
      </c>
      <c r="N978" s="1">
        <v>-3</v>
      </c>
      <c r="O978" s="1">
        <v>-4</v>
      </c>
      <c r="P978" s="1">
        <v>-4</v>
      </c>
      <c r="Q978" s="1">
        <v>-4</v>
      </c>
    </row>
    <row r="979" spans="1:17">
      <c r="A979" s="83">
        <v>7</v>
      </c>
      <c r="B979" s="83">
        <v>2000</v>
      </c>
      <c r="C979" s="84" t="s">
        <v>571</v>
      </c>
      <c r="D979" s="84" t="s">
        <v>580</v>
      </c>
      <c r="F979" s="1" t="s">
        <v>157</v>
      </c>
      <c r="G979" s="1">
        <v>-2</v>
      </c>
      <c r="H979" s="1">
        <v>0</v>
      </c>
      <c r="I979" s="1">
        <v>-3</v>
      </c>
      <c r="J979" s="1">
        <v>-3</v>
      </c>
      <c r="K979" s="1">
        <v>-4</v>
      </c>
      <c r="L979" s="1">
        <v>-5</v>
      </c>
      <c r="M979" s="1">
        <v>-5</v>
      </c>
      <c r="N979" s="1">
        <v>-5</v>
      </c>
      <c r="O979" s="1">
        <v>-5</v>
      </c>
      <c r="P979" s="1">
        <v>-5</v>
      </c>
      <c r="Q979" s="1">
        <v>-5</v>
      </c>
    </row>
    <row r="980" spans="1:17">
      <c r="A980" s="83">
        <v>7</v>
      </c>
      <c r="B980" s="83">
        <v>2000</v>
      </c>
      <c r="C980" s="84" t="s">
        <v>571</v>
      </c>
      <c r="D980" s="84" t="s">
        <v>580</v>
      </c>
      <c r="F980" s="1" t="s">
        <v>206</v>
      </c>
      <c r="G980" s="1">
        <v>0</v>
      </c>
      <c r="H980" s="1">
        <v>-3</v>
      </c>
      <c r="I980" s="1">
        <v>-6</v>
      </c>
      <c r="J980" s="1">
        <v>-8</v>
      </c>
      <c r="K980" s="1">
        <v>-11</v>
      </c>
      <c r="L980" s="1">
        <v>-14</v>
      </c>
      <c r="M980" s="1">
        <v>-17</v>
      </c>
      <c r="N980" s="1">
        <v>-20</v>
      </c>
      <c r="O980" s="1">
        <v>-24</v>
      </c>
      <c r="P980" s="1">
        <v>-28</v>
      </c>
      <c r="Q980" s="1">
        <v>-31</v>
      </c>
    </row>
    <row r="981" spans="1:17">
      <c r="A981" s="83">
        <v>7</v>
      </c>
      <c r="B981" s="83">
        <v>2000</v>
      </c>
      <c r="C981" s="84" t="s">
        <v>571</v>
      </c>
      <c r="D981" s="84" t="s">
        <v>579</v>
      </c>
      <c r="F981" s="1" t="s">
        <v>178</v>
      </c>
      <c r="G981" s="1">
        <v>0</v>
      </c>
      <c r="H981" s="1">
        <v>1</v>
      </c>
      <c r="I981" s="1">
        <v>-1</v>
      </c>
      <c r="J981" s="1">
        <v>0</v>
      </c>
      <c r="K981" s="1">
        <v>0</v>
      </c>
      <c r="L981" s="1">
        <v>2</v>
      </c>
      <c r="M981" s="1">
        <v>-1</v>
      </c>
      <c r="N981" s="1">
        <v>-1</v>
      </c>
      <c r="O981" s="1">
        <v>3</v>
      </c>
      <c r="P981" s="1">
        <v>1</v>
      </c>
      <c r="Q981" s="1">
        <v>-5</v>
      </c>
    </row>
    <row r="982" spans="1:17">
      <c r="A982" s="83">
        <v>7</v>
      </c>
      <c r="B982" s="83">
        <v>2000</v>
      </c>
    </row>
    <row r="983" spans="1:17">
      <c r="A983" s="83">
        <v>7</v>
      </c>
      <c r="B983" s="83">
        <v>2000</v>
      </c>
      <c r="C983" s="84" t="s">
        <v>575</v>
      </c>
      <c r="D983" s="84" t="s">
        <v>586</v>
      </c>
      <c r="F983" s="1" t="s">
        <v>250</v>
      </c>
      <c r="G983" s="1">
        <f t="shared" ref="G983:Q983" si="60">+G948-G951-G952-G953+G956+G958+G959+G960+G961+G965+G967+G968+G969+G970+G971+G972+G975+G977+G978+G979+G980+G981</f>
        <v>-232</v>
      </c>
      <c r="H983" s="1">
        <f t="shared" si="60"/>
        <v>-268</v>
      </c>
      <c r="I983" s="1">
        <f t="shared" si="60"/>
        <v>-312</v>
      </c>
      <c r="J983" s="1">
        <f t="shared" si="60"/>
        <v>-345</v>
      </c>
      <c r="K983" s="1">
        <f t="shared" si="60"/>
        <v>-369</v>
      </c>
      <c r="L983" s="1">
        <f t="shared" si="60"/>
        <v>-402</v>
      </c>
      <c r="M983" s="1">
        <f t="shared" si="60"/>
        <v>-469</v>
      </c>
      <c r="N983" s="1">
        <f t="shared" si="60"/>
        <v>-523</v>
      </c>
      <c r="O983" s="1">
        <f t="shared" si="60"/>
        <v>-565</v>
      </c>
      <c r="P983" s="1">
        <f t="shared" si="60"/>
        <v>-625</v>
      </c>
      <c r="Q983" s="1">
        <f t="shared" si="60"/>
        <v>-685</v>
      </c>
    </row>
    <row r="985" spans="1:17">
      <c r="A985" s="83">
        <v>1</v>
      </c>
      <c r="B985" s="83">
        <v>2001</v>
      </c>
      <c r="C985" s="84" t="s">
        <v>572</v>
      </c>
      <c r="F985" s="1" t="s">
        <v>174</v>
      </c>
    </row>
    <row r="986" spans="1:17">
      <c r="A986" s="83">
        <v>1</v>
      </c>
      <c r="B986" s="83">
        <v>2001</v>
      </c>
      <c r="C986" s="84" t="s">
        <v>572</v>
      </c>
      <c r="D986" s="84" t="s">
        <v>578</v>
      </c>
      <c r="F986" s="1" t="s">
        <v>18</v>
      </c>
      <c r="G986" s="1">
        <v>-2</v>
      </c>
      <c r="H986" s="1">
        <v>-2</v>
      </c>
      <c r="I986" s="1">
        <v>-3</v>
      </c>
      <c r="J986" s="1">
        <v>-3</v>
      </c>
      <c r="K986" s="1">
        <v>-3</v>
      </c>
      <c r="L986" s="1">
        <v>-4</v>
      </c>
      <c r="M986" s="1">
        <v>-4</v>
      </c>
      <c r="N986" s="1">
        <v>-5</v>
      </c>
      <c r="O986" s="1">
        <v>-6</v>
      </c>
      <c r="P986" s="1">
        <v>-5</v>
      </c>
    </row>
    <row r="987" spans="1:17">
      <c r="A987" s="83">
        <v>1</v>
      </c>
      <c r="B987" s="83">
        <v>2001</v>
      </c>
      <c r="C987" s="84" t="s">
        <v>572</v>
      </c>
      <c r="D987" s="84" t="s">
        <v>579</v>
      </c>
      <c r="F987" s="1" t="s">
        <v>19</v>
      </c>
    </row>
    <row r="988" spans="1:17">
      <c r="A988" s="83">
        <v>1</v>
      </c>
      <c r="B988" s="83">
        <v>2001</v>
      </c>
      <c r="C988" s="84" t="s">
        <v>572</v>
      </c>
      <c r="D988" s="84" t="s">
        <v>579</v>
      </c>
      <c r="F988" s="1" t="s">
        <v>120</v>
      </c>
      <c r="G988" s="1">
        <v>8</v>
      </c>
      <c r="H988" s="1">
        <v>29</v>
      </c>
      <c r="I988" s="1">
        <v>35</v>
      </c>
      <c r="J988" s="1">
        <v>37</v>
      </c>
      <c r="K988" s="1">
        <v>39</v>
      </c>
      <c r="L988" s="1">
        <v>41</v>
      </c>
      <c r="M988" s="1">
        <v>43</v>
      </c>
      <c r="N988" s="1">
        <v>44</v>
      </c>
      <c r="O988" s="1">
        <v>45</v>
      </c>
      <c r="P988" s="1">
        <v>47</v>
      </c>
    </row>
    <row r="989" spans="1:17">
      <c r="A989" s="83">
        <v>1</v>
      </c>
      <c r="B989" s="83">
        <v>2001</v>
      </c>
      <c r="C989" s="84" t="s">
        <v>572</v>
      </c>
      <c r="D989" s="84" t="s">
        <v>579</v>
      </c>
      <c r="F989" s="1" t="s">
        <v>121</v>
      </c>
    </row>
    <row r="990" spans="1:17">
      <c r="A990" s="83">
        <v>1</v>
      </c>
      <c r="B990" s="83">
        <v>2001</v>
      </c>
      <c r="C990" s="84" t="s">
        <v>572</v>
      </c>
      <c r="D990" s="84" t="s">
        <v>579</v>
      </c>
      <c r="F990" s="1" t="s">
        <v>251</v>
      </c>
      <c r="G990" s="13">
        <v>0</v>
      </c>
      <c r="H990" s="13">
        <v>0</v>
      </c>
      <c r="I990" s="13">
        <v>2</v>
      </c>
      <c r="J990" s="13">
        <v>2</v>
      </c>
      <c r="K990" s="13">
        <v>3</v>
      </c>
      <c r="L990" s="13">
        <v>3</v>
      </c>
      <c r="M990" s="13">
        <v>4</v>
      </c>
      <c r="N990" s="13">
        <v>4</v>
      </c>
      <c r="O990" s="13">
        <v>4</v>
      </c>
      <c r="P990" s="13">
        <v>5</v>
      </c>
    </row>
    <row r="991" spans="1:17">
      <c r="A991" s="83">
        <v>1</v>
      </c>
      <c r="B991" s="83">
        <v>2001</v>
      </c>
      <c r="C991" s="84" t="s">
        <v>572</v>
      </c>
      <c r="D991" s="84" t="s">
        <v>579</v>
      </c>
      <c r="F991" s="1" t="s">
        <v>125</v>
      </c>
      <c r="G991" s="13">
        <v>0</v>
      </c>
      <c r="H991" s="13">
        <v>-1</v>
      </c>
      <c r="I991" s="13">
        <v>-3</v>
      </c>
      <c r="J991" s="13">
        <v>-5</v>
      </c>
      <c r="K991" s="13">
        <v>-6</v>
      </c>
      <c r="L991" s="13">
        <v>-8</v>
      </c>
      <c r="M991" s="13">
        <v>-9</v>
      </c>
      <c r="N991" s="13">
        <v>-10</v>
      </c>
      <c r="O991" s="13">
        <v>-11</v>
      </c>
      <c r="P991" s="13">
        <v>-12</v>
      </c>
    </row>
    <row r="992" spans="1:17">
      <c r="A992" s="83">
        <v>1</v>
      </c>
      <c r="B992" s="83">
        <v>2001</v>
      </c>
      <c r="C992" s="84" t="s">
        <v>572</v>
      </c>
      <c r="D992" s="84" t="s">
        <v>579</v>
      </c>
      <c r="F992" s="1" t="s">
        <v>122</v>
      </c>
      <c r="G992" s="13">
        <v>4</v>
      </c>
      <c r="H992" s="13">
        <v>8</v>
      </c>
      <c r="I992" s="13">
        <v>7</v>
      </c>
      <c r="J992" s="13">
        <v>7</v>
      </c>
      <c r="K992" s="13">
        <v>8</v>
      </c>
      <c r="L992" s="13">
        <v>8</v>
      </c>
      <c r="M992" s="13">
        <v>9</v>
      </c>
      <c r="N992" s="13">
        <v>10</v>
      </c>
      <c r="O992" s="13">
        <v>11</v>
      </c>
      <c r="P992" s="13">
        <v>12</v>
      </c>
    </row>
    <row r="993" spans="1:17">
      <c r="A993" s="83">
        <v>1</v>
      </c>
      <c r="B993" s="83">
        <v>2001</v>
      </c>
      <c r="C993" s="84" t="s">
        <v>572</v>
      </c>
      <c r="D993" s="84" t="s">
        <v>580</v>
      </c>
      <c r="F993" s="1" t="s">
        <v>206</v>
      </c>
      <c r="G993" s="13">
        <v>0</v>
      </c>
      <c r="H993" s="13">
        <v>2</v>
      </c>
      <c r="I993" s="13">
        <v>4</v>
      </c>
      <c r="J993" s="13">
        <v>7</v>
      </c>
      <c r="K993" s="13">
        <v>10</v>
      </c>
      <c r="L993" s="13">
        <v>13</v>
      </c>
      <c r="M993" s="13">
        <v>17</v>
      </c>
      <c r="N993" s="13">
        <v>21</v>
      </c>
      <c r="O993" s="13">
        <v>25</v>
      </c>
      <c r="P993" s="13">
        <v>30</v>
      </c>
    </row>
    <row r="994" spans="1:17">
      <c r="A994" s="83">
        <v>1</v>
      </c>
      <c r="B994" s="83">
        <v>2001</v>
      </c>
      <c r="C994" s="84" t="s">
        <v>572</v>
      </c>
      <c r="D994" s="84" t="s">
        <v>579</v>
      </c>
      <c r="F994" s="1" t="s">
        <v>178</v>
      </c>
      <c r="G994" s="13">
        <v>0</v>
      </c>
      <c r="H994" s="13">
        <v>2</v>
      </c>
      <c r="I994" s="13">
        <v>1</v>
      </c>
      <c r="J994" s="13">
        <v>2</v>
      </c>
      <c r="K994" s="13">
        <v>2</v>
      </c>
      <c r="L994" s="13">
        <v>2</v>
      </c>
      <c r="M994" s="13">
        <v>2</v>
      </c>
      <c r="N994" s="13">
        <v>2</v>
      </c>
      <c r="O994" s="13">
        <v>3</v>
      </c>
      <c r="P994" s="13">
        <v>1</v>
      </c>
    </row>
    <row r="995" spans="1:17">
      <c r="A995" s="83">
        <v>1</v>
      </c>
      <c r="B995" s="83">
        <v>2001</v>
      </c>
    </row>
    <row r="996" spans="1:17">
      <c r="A996" s="83">
        <v>1</v>
      </c>
      <c r="B996" s="83">
        <v>2001</v>
      </c>
      <c r="C996" s="84" t="s">
        <v>570</v>
      </c>
      <c r="F996" s="1" t="s">
        <v>17</v>
      </c>
    </row>
    <row r="997" spans="1:17">
      <c r="A997" s="83">
        <v>1</v>
      </c>
      <c r="B997" s="83">
        <v>2001</v>
      </c>
      <c r="C997" s="84" t="s">
        <v>570</v>
      </c>
      <c r="D997" s="84" t="s">
        <v>578</v>
      </c>
      <c r="F997" s="1" t="s">
        <v>18</v>
      </c>
      <c r="G997" s="1">
        <v>-6</v>
      </c>
      <c r="H997" s="13">
        <v>7</v>
      </c>
      <c r="I997" s="13">
        <v>32</v>
      </c>
      <c r="J997" s="13">
        <v>56</v>
      </c>
      <c r="K997" s="13">
        <v>72</v>
      </c>
      <c r="L997" s="13">
        <v>88</v>
      </c>
      <c r="M997" s="13">
        <v>106</v>
      </c>
      <c r="N997" s="13">
        <v>128</v>
      </c>
      <c r="O997" s="13">
        <v>148</v>
      </c>
      <c r="P997" s="13">
        <v>173</v>
      </c>
    </row>
    <row r="998" spans="1:17">
      <c r="A998" s="83">
        <v>1</v>
      </c>
      <c r="B998" s="83">
        <v>2001</v>
      </c>
      <c r="C998" s="84" t="s">
        <v>570</v>
      </c>
      <c r="D998" s="84" t="s">
        <v>579</v>
      </c>
      <c r="F998" s="1" t="s">
        <v>19</v>
      </c>
    </row>
    <row r="999" spans="1:17">
      <c r="A999" s="83">
        <v>1</v>
      </c>
      <c r="B999" s="83">
        <v>2001</v>
      </c>
      <c r="C999" s="84" t="s">
        <v>570</v>
      </c>
      <c r="D999" s="84" t="s">
        <v>579</v>
      </c>
      <c r="F999" s="1" t="s">
        <v>120</v>
      </c>
      <c r="G999" s="13">
        <v>0</v>
      </c>
      <c r="H999" s="13">
        <v>0</v>
      </c>
      <c r="I999" s="13">
        <v>0</v>
      </c>
      <c r="J999" s="13">
        <v>-1</v>
      </c>
      <c r="K999" s="13">
        <v>-1</v>
      </c>
      <c r="L999" s="13">
        <v>-1</v>
      </c>
      <c r="M999" s="13">
        <v>0</v>
      </c>
      <c r="N999" s="13">
        <v>0</v>
      </c>
      <c r="O999" s="13">
        <v>1</v>
      </c>
      <c r="P999" s="13">
        <v>1</v>
      </c>
      <c r="Q999" s="13"/>
    </row>
    <row r="1000" spans="1:17">
      <c r="A1000" s="83">
        <v>1</v>
      </c>
      <c r="B1000" s="83">
        <v>2001</v>
      </c>
      <c r="C1000" s="84" t="s">
        <v>570</v>
      </c>
      <c r="D1000" s="84" t="s">
        <v>579</v>
      </c>
      <c r="F1000" s="1" t="s">
        <v>121</v>
      </c>
    </row>
    <row r="1001" spans="1:17">
      <c r="A1001" s="83">
        <v>1</v>
      </c>
      <c r="B1001" s="83">
        <v>2001</v>
      </c>
      <c r="C1001" s="84" t="s">
        <v>570</v>
      </c>
      <c r="D1001" s="84" t="s">
        <v>579</v>
      </c>
      <c r="F1001" s="1" t="s">
        <v>125</v>
      </c>
      <c r="G1001" s="13">
        <v>1</v>
      </c>
      <c r="H1001" s="13">
        <v>1</v>
      </c>
      <c r="I1001" s="13">
        <v>2</v>
      </c>
      <c r="J1001" s="13">
        <v>3</v>
      </c>
      <c r="K1001" s="13">
        <v>3</v>
      </c>
      <c r="L1001" s="13">
        <v>4</v>
      </c>
      <c r="M1001" s="13">
        <v>4</v>
      </c>
      <c r="N1001" s="13">
        <v>5</v>
      </c>
      <c r="O1001" s="13">
        <v>6</v>
      </c>
      <c r="P1001" s="13">
        <v>8</v>
      </c>
      <c r="Q1001" s="13"/>
    </row>
    <row r="1002" spans="1:17">
      <c r="A1002" s="83">
        <v>1</v>
      </c>
      <c r="B1002" s="83">
        <v>2001</v>
      </c>
      <c r="C1002" s="84" t="s">
        <v>570</v>
      </c>
      <c r="D1002" s="84" t="s">
        <v>579</v>
      </c>
      <c r="F1002" s="1" t="s">
        <v>182</v>
      </c>
      <c r="G1002" s="13">
        <v>1</v>
      </c>
      <c r="H1002" s="13">
        <v>2</v>
      </c>
      <c r="I1002" s="13">
        <v>1</v>
      </c>
      <c r="J1002" s="13">
        <v>2</v>
      </c>
      <c r="K1002" s="13">
        <v>2</v>
      </c>
      <c r="L1002" s="13">
        <v>3</v>
      </c>
      <c r="M1002" s="13">
        <v>4</v>
      </c>
      <c r="N1002" s="13">
        <v>5</v>
      </c>
      <c r="O1002" s="13">
        <v>6</v>
      </c>
      <c r="P1002" s="13">
        <v>7</v>
      </c>
      <c r="Q1002" s="13"/>
    </row>
    <row r="1003" spans="1:17">
      <c r="A1003" s="83">
        <v>1</v>
      </c>
      <c r="B1003" s="83">
        <v>2001</v>
      </c>
      <c r="C1003" s="84" t="s">
        <v>570</v>
      </c>
      <c r="D1003" s="84" t="s">
        <v>580</v>
      </c>
      <c r="F1003" s="1" t="s">
        <v>252</v>
      </c>
      <c r="G1003" s="13">
        <v>-12</v>
      </c>
      <c r="H1003" s="13">
        <v>-21</v>
      </c>
      <c r="I1003" s="13">
        <v>-13</v>
      </c>
      <c r="J1003" s="13">
        <v>-9</v>
      </c>
      <c r="K1003" s="13">
        <v>-8</v>
      </c>
      <c r="L1003" s="13">
        <v>-7</v>
      </c>
      <c r="M1003" s="13">
        <v>-5</v>
      </c>
      <c r="N1003" s="13">
        <v>-5</v>
      </c>
      <c r="O1003" s="13">
        <v>-5</v>
      </c>
      <c r="P1003" s="13">
        <v>-5</v>
      </c>
      <c r="Q1003" s="13"/>
    </row>
    <row r="1004" spans="1:17">
      <c r="A1004" s="83">
        <v>1</v>
      </c>
      <c r="B1004" s="83">
        <v>2001</v>
      </c>
      <c r="C1004" s="84" t="s">
        <v>570</v>
      </c>
      <c r="D1004" s="84" t="s">
        <v>580</v>
      </c>
      <c r="F1004" s="1" t="s">
        <v>206</v>
      </c>
      <c r="G1004" s="13">
        <v>0</v>
      </c>
      <c r="H1004" s="13">
        <v>-1</v>
      </c>
      <c r="I1004" s="13">
        <v>-2</v>
      </c>
      <c r="J1004" s="13">
        <v>-5</v>
      </c>
      <c r="K1004" s="13">
        <v>-9</v>
      </c>
      <c r="L1004" s="13">
        <v>-14</v>
      </c>
      <c r="M1004" s="13">
        <v>-20</v>
      </c>
      <c r="N1004" s="13">
        <v>-27</v>
      </c>
      <c r="O1004" s="13">
        <v>-36</v>
      </c>
      <c r="P1004" s="13">
        <v>-46</v>
      </c>
      <c r="Q1004" s="13"/>
    </row>
    <row r="1005" spans="1:17" ht="12.75" customHeight="1">
      <c r="A1005" s="83">
        <v>1</v>
      </c>
      <c r="B1005" s="83">
        <v>2001</v>
      </c>
      <c r="C1005" s="84" t="s">
        <v>570</v>
      </c>
      <c r="D1005" s="84" t="s">
        <v>579</v>
      </c>
      <c r="F1005" s="1" t="s">
        <v>178</v>
      </c>
      <c r="G1005" s="13">
        <v>3</v>
      </c>
      <c r="H1005" s="13">
        <v>4</v>
      </c>
      <c r="I1005" s="13">
        <v>2</v>
      </c>
      <c r="J1005" s="13">
        <v>0</v>
      </c>
      <c r="K1005" s="13">
        <v>0</v>
      </c>
      <c r="L1005" s="13">
        <v>0</v>
      </c>
      <c r="M1005" s="13">
        <v>-1</v>
      </c>
      <c r="N1005" s="13">
        <v>-1</v>
      </c>
      <c r="O1005" s="13">
        <v>0</v>
      </c>
      <c r="P1005" s="13">
        <v>-2</v>
      </c>
    </row>
    <row r="1006" spans="1:17">
      <c r="A1006" s="83">
        <v>1</v>
      </c>
      <c r="B1006" s="83">
        <v>2001</v>
      </c>
      <c r="G1006" s="13"/>
      <c r="H1006" s="13"/>
      <c r="I1006" s="13"/>
      <c r="J1006" s="13"/>
      <c r="K1006" s="13"/>
      <c r="L1006" s="13"/>
      <c r="M1006" s="13"/>
      <c r="N1006" s="13"/>
      <c r="O1006" s="13"/>
      <c r="P1006" s="13"/>
      <c r="Q1006" s="13"/>
    </row>
    <row r="1007" spans="1:17">
      <c r="A1007" s="83">
        <v>1</v>
      </c>
      <c r="B1007" s="83">
        <v>2001</v>
      </c>
      <c r="C1007" s="84" t="s">
        <v>571</v>
      </c>
      <c r="F1007" s="1" t="s">
        <v>20</v>
      </c>
    </row>
    <row r="1008" spans="1:17">
      <c r="A1008" s="83">
        <v>1</v>
      </c>
      <c r="B1008" s="83">
        <v>2001</v>
      </c>
      <c r="C1008" s="84" t="s">
        <v>571</v>
      </c>
      <c r="D1008" s="84" t="s">
        <v>578</v>
      </c>
      <c r="F1008" s="1" t="s">
        <v>18</v>
      </c>
      <c r="G1008" s="13">
        <v>33</v>
      </c>
      <c r="H1008" s="13">
        <v>29</v>
      </c>
      <c r="I1008" s="13">
        <v>24</v>
      </c>
      <c r="J1008" s="13">
        <v>20</v>
      </c>
      <c r="K1008" s="13">
        <v>15</v>
      </c>
      <c r="L1008" s="13">
        <v>11</v>
      </c>
      <c r="M1008" s="13">
        <v>9</v>
      </c>
      <c r="N1008" s="13">
        <v>7</v>
      </c>
      <c r="O1008" s="13">
        <v>4</v>
      </c>
      <c r="P1008" s="13">
        <v>2</v>
      </c>
    </row>
    <row r="1009" spans="1:18">
      <c r="A1009" s="83">
        <v>1</v>
      </c>
      <c r="B1009" s="83">
        <v>2001</v>
      </c>
      <c r="C1009" s="84" t="s">
        <v>571</v>
      </c>
      <c r="D1009" s="84" t="s">
        <v>579</v>
      </c>
      <c r="F1009" s="1" t="s">
        <v>19</v>
      </c>
    </row>
    <row r="1010" spans="1:18">
      <c r="A1010" s="83">
        <v>1</v>
      </c>
      <c r="B1010" s="83">
        <v>2001</v>
      </c>
      <c r="C1010" s="84" t="s">
        <v>571</v>
      </c>
      <c r="D1010" s="84" t="s">
        <v>579</v>
      </c>
      <c r="F1010" s="1" t="s">
        <v>120</v>
      </c>
      <c r="G1010" s="13">
        <v>1</v>
      </c>
      <c r="H1010" s="13">
        <v>-3</v>
      </c>
      <c r="I1010" s="13">
        <v>0</v>
      </c>
      <c r="J1010" s="13">
        <v>0</v>
      </c>
      <c r="K1010" s="13">
        <v>-1</v>
      </c>
      <c r="L1010" s="13">
        <v>-3</v>
      </c>
      <c r="M1010" s="13">
        <v>-4</v>
      </c>
      <c r="N1010" s="13">
        <v>-5</v>
      </c>
      <c r="O1010" s="13">
        <v>-6</v>
      </c>
      <c r="P1010" s="13">
        <v>-7</v>
      </c>
    </row>
    <row r="1011" spans="1:18">
      <c r="A1011" s="83">
        <v>1</v>
      </c>
      <c r="B1011" s="83">
        <v>2001</v>
      </c>
      <c r="C1011" s="84" t="s">
        <v>571</v>
      </c>
      <c r="D1011" s="84" t="s">
        <v>579</v>
      </c>
      <c r="F1011" s="1" t="s">
        <v>121</v>
      </c>
    </row>
    <row r="1012" spans="1:18">
      <c r="A1012" s="83">
        <v>1</v>
      </c>
      <c r="B1012" s="83">
        <v>2001</v>
      </c>
      <c r="C1012" s="84" t="s">
        <v>571</v>
      </c>
      <c r="D1012" s="84" t="s">
        <v>579</v>
      </c>
      <c r="F1012" s="1" t="s">
        <v>125</v>
      </c>
      <c r="G1012" s="13">
        <v>5</v>
      </c>
      <c r="H1012" s="13">
        <v>7</v>
      </c>
      <c r="I1012" s="13">
        <v>9</v>
      </c>
      <c r="J1012" s="13">
        <v>10</v>
      </c>
      <c r="K1012" s="13">
        <v>10</v>
      </c>
      <c r="L1012" s="13">
        <v>10</v>
      </c>
      <c r="M1012" s="13">
        <v>10</v>
      </c>
      <c r="N1012" s="13">
        <v>11</v>
      </c>
      <c r="O1012" s="13">
        <v>10</v>
      </c>
      <c r="P1012" s="13">
        <v>11</v>
      </c>
    </row>
    <row r="1013" spans="1:18">
      <c r="A1013" s="83">
        <v>1</v>
      </c>
      <c r="B1013" s="83">
        <v>2001</v>
      </c>
      <c r="C1013" s="84" t="s">
        <v>571</v>
      </c>
      <c r="D1013" s="84" t="s">
        <v>579</v>
      </c>
      <c r="F1013" s="1" t="s">
        <v>182</v>
      </c>
      <c r="G1013" s="13">
        <v>2</v>
      </c>
      <c r="H1013" s="13">
        <v>3</v>
      </c>
      <c r="I1013" s="13">
        <v>3</v>
      </c>
      <c r="J1013" s="13">
        <v>4</v>
      </c>
      <c r="K1013" s="13">
        <v>4</v>
      </c>
      <c r="L1013" s="13">
        <v>5</v>
      </c>
      <c r="M1013" s="13">
        <v>5</v>
      </c>
      <c r="N1013" s="13">
        <v>5</v>
      </c>
      <c r="O1013" s="13">
        <v>5</v>
      </c>
      <c r="P1013" s="13">
        <v>5</v>
      </c>
    </row>
    <row r="1014" spans="1:18">
      <c r="A1014" s="83">
        <v>1</v>
      </c>
      <c r="B1014" s="83">
        <v>2001</v>
      </c>
      <c r="C1014" s="84" t="s">
        <v>571</v>
      </c>
      <c r="D1014" s="84" t="s">
        <v>580</v>
      </c>
      <c r="F1014" s="1" t="s">
        <v>206</v>
      </c>
      <c r="G1014" s="13">
        <v>-1</v>
      </c>
      <c r="H1014" s="13">
        <v>-2</v>
      </c>
      <c r="I1014" s="13">
        <v>-2</v>
      </c>
      <c r="J1014" s="13">
        <v>-3</v>
      </c>
      <c r="K1014" s="13">
        <v>-3</v>
      </c>
      <c r="L1014" s="13">
        <v>-3</v>
      </c>
      <c r="M1014" s="13">
        <v>-3</v>
      </c>
      <c r="N1014" s="13">
        <v>-2</v>
      </c>
      <c r="O1014" s="13">
        <v>-2</v>
      </c>
      <c r="P1014" s="13">
        <v>-1</v>
      </c>
    </row>
    <row r="1015" spans="1:18">
      <c r="A1015" s="83">
        <v>1</v>
      </c>
      <c r="B1015" s="83">
        <v>2001</v>
      </c>
      <c r="C1015" s="84" t="s">
        <v>571</v>
      </c>
      <c r="D1015" s="84" t="s">
        <v>579</v>
      </c>
      <c r="F1015" s="1" t="s">
        <v>253</v>
      </c>
      <c r="G1015" s="13">
        <v>3</v>
      </c>
      <c r="H1015" s="13">
        <v>2</v>
      </c>
      <c r="I1015" s="13">
        <v>-6</v>
      </c>
      <c r="J1015" s="13">
        <v>-9</v>
      </c>
      <c r="K1015" s="13">
        <v>0</v>
      </c>
      <c r="L1015" s="13">
        <v>0</v>
      </c>
      <c r="M1015" s="13">
        <v>0</v>
      </c>
      <c r="N1015" s="13">
        <v>0</v>
      </c>
      <c r="O1015" s="13">
        <v>0</v>
      </c>
      <c r="P1015" s="13">
        <v>0</v>
      </c>
    </row>
    <row r="1016" spans="1:18">
      <c r="A1016" s="83">
        <v>1</v>
      </c>
      <c r="B1016" s="83">
        <v>2001</v>
      </c>
      <c r="C1016" s="84" t="s">
        <v>571</v>
      </c>
      <c r="D1016" s="84" t="s">
        <v>579</v>
      </c>
      <c r="F1016" s="1" t="s">
        <v>178</v>
      </c>
      <c r="G1016" s="13">
        <v>-3</v>
      </c>
      <c r="H1016" s="13">
        <v>1</v>
      </c>
      <c r="I1016" s="13">
        <v>-1</v>
      </c>
      <c r="J1016" s="13">
        <v>3</v>
      </c>
      <c r="K1016" s="13">
        <v>0</v>
      </c>
      <c r="L1016" s="13">
        <v>6</v>
      </c>
      <c r="M1016" s="13">
        <v>5</v>
      </c>
      <c r="N1016" s="13">
        <v>3</v>
      </c>
      <c r="O1016" s="13">
        <v>5</v>
      </c>
      <c r="P1016" s="13">
        <v>5</v>
      </c>
    </row>
    <row r="1017" spans="1:18">
      <c r="A1017" s="83">
        <v>1</v>
      </c>
      <c r="B1017" s="83">
        <v>2001</v>
      </c>
    </row>
    <row r="1018" spans="1:18">
      <c r="A1018" s="83">
        <v>1</v>
      </c>
      <c r="B1018" s="83">
        <v>2001</v>
      </c>
      <c r="C1018" s="84" t="s">
        <v>575</v>
      </c>
      <c r="D1018" s="84" t="s">
        <v>586</v>
      </c>
      <c r="F1018" s="5" t="s">
        <v>254</v>
      </c>
      <c r="G1018" s="1">
        <f t="shared" ref="G1018:P1018" si="61">H983-G986+G988+G990+G991+G992+G993+G994-G997+G999+G1001+G1002+G1003+G1004+G1005-G1008+G1010+G1012+G1013+G1014+G1015+G1016</f>
        <v>-281</v>
      </c>
      <c r="H1018" s="1">
        <f t="shared" si="61"/>
        <v>-313</v>
      </c>
      <c r="I1018" s="1">
        <f t="shared" si="61"/>
        <v>-359</v>
      </c>
      <c r="J1018" s="1">
        <f t="shared" si="61"/>
        <v>-397</v>
      </c>
      <c r="K1018" s="1">
        <f t="shared" si="61"/>
        <v>-433</v>
      </c>
      <c r="L1018" s="1">
        <f t="shared" si="61"/>
        <v>-505</v>
      </c>
      <c r="M1018" s="1">
        <f t="shared" si="61"/>
        <v>-573</v>
      </c>
      <c r="N1018" s="1">
        <f t="shared" si="61"/>
        <v>-635</v>
      </c>
      <c r="O1018" s="1">
        <f t="shared" si="61"/>
        <v>-710</v>
      </c>
      <c r="P1018" s="1">
        <f t="shared" si="61"/>
        <v>-796</v>
      </c>
      <c r="Q1018" s="1">
        <v>-889</v>
      </c>
    </row>
    <row r="1019" spans="1:18">
      <c r="F1019" s="5"/>
    </row>
    <row r="1020" spans="1:18">
      <c r="A1020" s="83">
        <v>5</v>
      </c>
      <c r="B1020" s="83">
        <v>2001</v>
      </c>
      <c r="C1020" s="84" t="s">
        <v>571</v>
      </c>
      <c r="F1020" s="5" t="s">
        <v>159</v>
      </c>
    </row>
    <row r="1021" spans="1:18">
      <c r="A1021" s="83">
        <v>5</v>
      </c>
      <c r="B1021" s="83">
        <v>2001</v>
      </c>
      <c r="C1021" s="84" t="s">
        <v>571</v>
      </c>
      <c r="D1021" s="84" t="s">
        <v>578</v>
      </c>
      <c r="F1021" s="5" t="s">
        <v>18</v>
      </c>
      <c r="G1021" s="14">
        <v>-20</v>
      </c>
      <c r="H1021" s="14">
        <v>-10</v>
      </c>
      <c r="I1021" s="14">
        <v>-5</v>
      </c>
      <c r="J1021" s="14">
        <v>0</v>
      </c>
      <c r="K1021" s="14">
        <v>0</v>
      </c>
      <c r="L1021" s="14">
        <v>0</v>
      </c>
      <c r="M1021" s="14">
        <v>0</v>
      </c>
      <c r="N1021" s="14">
        <v>0</v>
      </c>
      <c r="O1021" s="14">
        <v>0</v>
      </c>
      <c r="P1021" s="14">
        <v>0</v>
      </c>
      <c r="Q1021" s="14">
        <v>0</v>
      </c>
      <c r="R1021" s="1" t="s">
        <v>1</v>
      </c>
    </row>
    <row r="1022" spans="1:18">
      <c r="A1022" s="83">
        <v>5</v>
      </c>
      <c r="B1022" s="83">
        <v>2001</v>
      </c>
      <c r="C1022" s="84" t="s">
        <v>571</v>
      </c>
      <c r="D1022" s="84" t="s">
        <v>579</v>
      </c>
      <c r="F1022" s="5" t="s">
        <v>19</v>
      </c>
    </row>
    <row r="1023" spans="1:18">
      <c r="A1023" s="83">
        <v>5</v>
      </c>
      <c r="B1023" s="83">
        <v>2001</v>
      </c>
      <c r="C1023" s="84" t="s">
        <v>571</v>
      </c>
      <c r="D1023" s="84" t="s">
        <v>579</v>
      </c>
      <c r="F1023" s="5" t="s">
        <v>120</v>
      </c>
      <c r="G1023" s="14">
        <v>-4</v>
      </c>
      <c r="H1023" s="14">
        <v>-4</v>
      </c>
      <c r="I1023" s="14">
        <v>-3</v>
      </c>
      <c r="J1023" s="14">
        <v>-2</v>
      </c>
      <c r="K1023" s="14">
        <v>-2</v>
      </c>
      <c r="L1023" s="14">
        <v>-3</v>
      </c>
      <c r="M1023" s="14">
        <v>-3</v>
      </c>
      <c r="N1023" s="14">
        <v>-3</v>
      </c>
      <c r="O1023" s="14">
        <v>-3</v>
      </c>
      <c r="P1023" s="14">
        <v>-3</v>
      </c>
      <c r="Q1023" s="14">
        <v>0</v>
      </c>
    </row>
    <row r="1024" spans="1:18">
      <c r="A1024" s="83">
        <v>5</v>
      </c>
      <c r="B1024" s="83">
        <v>2001</v>
      </c>
      <c r="C1024" s="84" t="s">
        <v>571</v>
      </c>
      <c r="D1024" s="84" t="s">
        <v>579</v>
      </c>
      <c r="F1024" s="5" t="s">
        <v>121</v>
      </c>
      <c r="G1024" s="14"/>
      <c r="H1024" s="14"/>
      <c r="I1024" s="14"/>
      <c r="J1024" s="14"/>
      <c r="K1024" s="14"/>
      <c r="L1024" s="14"/>
      <c r="M1024" s="14"/>
      <c r="N1024" s="14"/>
      <c r="O1024" s="14"/>
      <c r="P1024" s="14"/>
      <c r="Q1024" s="14"/>
    </row>
    <row r="1025" spans="1:18">
      <c r="A1025" s="83">
        <v>5</v>
      </c>
      <c r="B1025" s="83">
        <v>2001</v>
      </c>
      <c r="C1025" s="84" t="s">
        <v>571</v>
      </c>
      <c r="D1025" s="84" t="s">
        <v>579</v>
      </c>
      <c r="F1025" s="5" t="s">
        <v>125</v>
      </c>
      <c r="G1025" s="14">
        <v>0</v>
      </c>
      <c r="H1025" s="14">
        <v>0</v>
      </c>
      <c r="I1025" s="14">
        <v>-1</v>
      </c>
      <c r="J1025" s="14">
        <v>-2</v>
      </c>
      <c r="K1025" s="14">
        <v>-2</v>
      </c>
      <c r="L1025" s="14">
        <v>-2</v>
      </c>
      <c r="M1025" s="14">
        <v>-3</v>
      </c>
      <c r="N1025" s="14">
        <v>-3</v>
      </c>
      <c r="O1025" s="14">
        <v>-3</v>
      </c>
      <c r="P1025" s="14">
        <v>-4</v>
      </c>
      <c r="Q1025" s="14">
        <v>-5</v>
      </c>
    </row>
    <row r="1026" spans="1:18">
      <c r="A1026" s="83">
        <v>5</v>
      </c>
      <c r="B1026" s="83">
        <v>2001</v>
      </c>
      <c r="C1026" s="84" t="s">
        <v>571</v>
      </c>
      <c r="D1026" s="84" t="s">
        <v>579</v>
      </c>
      <c r="F1026" s="5" t="s">
        <v>199</v>
      </c>
      <c r="G1026" s="14">
        <v>0</v>
      </c>
      <c r="H1026" s="14">
        <v>-1</v>
      </c>
      <c r="I1026" s="14">
        <v>-1</v>
      </c>
      <c r="J1026" s="14">
        <v>-1</v>
      </c>
      <c r="K1026" s="14">
        <v>-2</v>
      </c>
      <c r="L1026" s="14">
        <v>-2</v>
      </c>
      <c r="M1026" s="14">
        <v>-2</v>
      </c>
      <c r="N1026" s="14">
        <v>-3</v>
      </c>
      <c r="O1026" s="14">
        <v>-3</v>
      </c>
      <c r="P1026" s="14">
        <v>-3</v>
      </c>
      <c r="Q1026" s="14">
        <v>1</v>
      </c>
    </row>
    <row r="1027" spans="1:18">
      <c r="A1027" s="83">
        <v>5</v>
      </c>
      <c r="B1027" s="83">
        <v>2001</v>
      </c>
      <c r="C1027" s="84" t="s">
        <v>571</v>
      </c>
      <c r="D1027" s="84" t="s">
        <v>579</v>
      </c>
      <c r="F1027" s="5" t="s">
        <v>255</v>
      </c>
      <c r="G1027" s="14">
        <v>-11</v>
      </c>
      <c r="H1027" s="14">
        <v>0</v>
      </c>
      <c r="I1027" s="14">
        <v>0</v>
      </c>
      <c r="J1027" s="14">
        <v>0</v>
      </c>
      <c r="K1027" s="14">
        <v>0</v>
      </c>
      <c r="L1027" s="14">
        <v>0</v>
      </c>
      <c r="M1027" s="14">
        <v>0</v>
      </c>
      <c r="N1027" s="14">
        <v>0</v>
      </c>
      <c r="O1027" s="14">
        <v>0</v>
      </c>
      <c r="P1027" s="14">
        <v>0</v>
      </c>
      <c r="Q1027" s="14">
        <v>0</v>
      </c>
    </row>
    <row r="1028" spans="1:18">
      <c r="A1028" s="83">
        <v>5</v>
      </c>
      <c r="B1028" s="83">
        <v>2001</v>
      </c>
      <c r="C1028" s="84" t="s">
        <v>571</v>
      </c>
      <c r="D1028" s="84" t="s">
        <v>579</v>
      </c>
      <c r="F1028" s="5" t="s">
        <v>256</v>
      </c>
      <c r="G1028" s="14">
        <v>1</v>
      </c>
      <c r="H1028" s="14">
        <v>1</v>
      </c>
      <c r="I1028" s="14">
        <v>1</v>
      </c>
      <c r="J1028" s="14">
        <v>1</v>
      </c>
      <c r="K1028" s="14">
        <v>1</v>
      </c>
      <c r="L1028" s="14">
        <v>1</v>
      </c>
      <c r="M1028" s="14">
        <v>1</v>
      </c>
      <c r="N1028" s="14">
        <v>1</v>
      </c>
      <c r="O1028" s="14">
        <v>1</v>
      </c>
      <c r="P1028" s="14">
        <v>1</v>
      </c>
      <c r="Q1028" s="14">
        <v>0</v>
      </c>
    </row>
    <row r="1029" spans="1:18">
      <c r="A1029" s="83">
        <v>5</v>
      </c>
      <c r="B1029" s="83">
        <v>2001</v>
      </c>
      <c r="C1029" s="84" t="s">
        <v>571</v>
      </c>
      <c r="D1029" s="84" t="s">
        <v>579</v>
      </c>
      <c r="F1029" s="5" t="s">
        <v>257</v>
      </c>
      <c r="G1029" s="14">
        <v>2</v>
      </c>
      <c r="H1029" s="14">
        <v>2</v>
      </c>
      <c r="I1029" s="14">
        <v>2</v>
      </c>
      <c r="J1029" s="14">
        <v>2</v>
      </c>
      <c r="K1029" s="14">
        <v>2</v>
      </c>
      <c r="L1029" s="14">
        <v>2</v>
      </c>
      <c r="M1029" s="14">
        <v>2</v>
      </c>
      <c r="N1029" s="14">
        <v>2</v>
      </c>
      <c r="O1029" s="14">
        <v>2</v>
      </c>
      <c r="P1029" s="14">
        <v>2</v>
      </c>
      <c r="Q1029" s="14">
        <v>2</v>
      </c>
    </row>
    <row r="1030" spans="1:18">
      <c r="A1030" s="83">
        <v>5</v>
      </c>
      <c r="B1030" s="83">
        <v>2001</v>
      </c>
      <c r="C1030" s="84" t="s">
        <v>571</v>
      </c>
      <c r="D1030" s="84" t="s">
        <v>579</v>
      </c>
      <c r="F1030" s="5" t="s">
        <v>178</v>
      </c>
      <c r="G1030" s="14">
        <v>-2</v>
      </c>
      <c r="H1030" s="14">
        <v>1</v>
      </c>
      <c r="I1030" s="14">
        <v>3</v>
      </c>
      <c r="J1030" s="14">
        <v>-1</v>
      </c>
      <c r="K1030" s="14">
        <v>-1</v>
      </c>
      <c r="L1030" s="14">
        <v>1</v>
      </c>
      <c r="M1030" s="14">
        <v>0</v>
      </c>
      <c r="N1030" s="14">
        <v>0</v>
      </c>
      <c r="O1030" s="14">
        <v>-2</v>
      </c>
      <c r="P1030" s="14">
        <v>-3</v>
      </c>
      <c r="Q1030" s="14">
        <v>8</v>
      </c>
    </row>
    <row r="1031" spans="1:18">
      <c r="A1031" s="83">
        <v>5</v>
      </c>
      <c r="B1031" s="83">
        <v>2001</v>
      </c>
      <c r="F1031" s="5" t="s">
        <v>1</v>
      </c>
    </row>
    <row r="1032" spans="1:18">
      <c r="A1032" s="83">
        <v>5</v>
      </c>
      <c r="B1032" s="83">
        <v>2001</v>
      </c>
      <c r="C1032" s="84" t="s">
        <v>575</v>
      </c>
      <c r="D1032" s="84" t="s">
        <v>586</v>
      </c>
      <c r="F1032" s="5" t="s">
        <v>258</v>
      </c>
      <c r="G1032" s="1">
        <f>G1018-G1021+G1023+SUM(G1025:G1030)</f>
        <v>-275</v>
      </c>
      <c r="H1032" s="1">
        <f t="shared" ref="H1032:Q1032" si="62">H1018-H1021+H1023+SUM(H1025:H1030)</f>
        <v>-304</v>
      </c>
      <c r="I1032" s="1">
        <f t="shared" si="62"/>
        <v>-353</v>
      </c>
      <c r="J1032" s="1">
        <f t="shared" si="62"/>
        <v>-400</v>
      </c>
      <c r="K1032" s="1">
        <f t="shared" si="62"/>
        <v>-437</v>
      </c>
      <c r="L1032" s="1">
        <f t="shared" si="62"/>
        <v>-508</v>
      </c>
      <c r="M1032" s="1">
        <f t="shared" si="62"/>
        <v>-578</v>
      </c>
      <c r="N1032" s="1">
        <f t="shared" si="62"/>
        <v>-641</v>
      </c>
      <c r="O1032" s="1">
        <f t="shared" si="62"/>
        <v>-718</v>
      </c>
      <c r="P1032" s="1">
        <f t="shared" si="62"/>
        <v>-806</v>
      </c>
      <c r="Q1032" s="1">
        <f t="shared" si="62"/>
        <v>-883</v>
      </c>
    </row>
    <row r="1033" spans="1:18" ht="15">
      <c r="F1033" s="5"/>
      <c r="G1033" s="14" t="s">
        <v>1</v>
      </c>
      <c r="H1033" s="14" t="s">
        <v>1</v>
      </c>
      <c r="I1033" s="14" t="s">
        <v>1</v>
      </c>
      <c r="J1033" s="14" t="s">
        <v>1</v>
      </c>
      <c r="K1033" s="14" t="s">
        <v>1</v>
      </c>
      <c r="L1033" s="14" t="s">
        <v>1</v>
      </c>
      <c r="M1033" s="14" t="s">
        <v>1</v>
      </c>
      <c r="N1033" s="14" t="s">
        <v>1</v>
      </c>
      <c r="O1033" s="14" t="s">
        <v>1</v>
      </c>
      <c r="P1033" s="14" t="s">
        <v>1</v>
      </c>
      <c r="Q1033" s="14" t="s">
        <v>1</v>
      </c>
    </row>
    <row r="1034" spans="1:18">
      <c r="A1034" s="83">
        <v>8</v>
      </c>
      <c r="B1034" s="83">
        <v>2001</v>
      </c>
      <c r="C1034" s="84" t="s">
        <v>572</v>
      </c>
      <c r="F1034" s="5" t="s">
        <v>174</v>
      </c>
    </row>
    <row r="1035" spans="1:18">
      <c r="A1035" s="83">
        <v>8</v>
      </c>
      <c r="B1035" s="83">
        <v>2001</v>
      </c>
      <c r="C1035" s="84" t="s">
        <v>572</v>
      </c>
      <c r="D1035" s="84" t="s">
        <v>578</v>
      </c>
      <c r="F1035" s="5" t="s">
        <v>18</v>
      </c>
      <c r="G1035" s="14">
        <v>-70</v>
      </c>
      <c r="H1035" s="14">
        <v>-31</v>
      </c>
      <c r="I1035" s="14">
        <v>-84</v>
      </c>
      <c r="J1035" s="14">
        <v>-101</v>
      </c>
      <c r="K1035" s="14">
        <v>-100</v>
      </c>
      <c r="L1035" s="14">
        <v>-126</v>
      </c>
      <c r="M1035" s="14">
        <v>-142</v>
      </c>
      <c r="N1035" s="14">
        <v>-151</v>
      </c>
      <c r="O1035" s="14">
        <v>-158</v>
      </c>
      <c r="P1035" s="14">
        <v>-176</v>
      </c>
      <c r="Q1035" s="14">
        <v>-117</v>
      </c>
      <c r="R1035" s="14"/>
    </row>
    <row r="1036" spans="1:18">
      <c r="A1036" s="83">
        <v>8</v>
      </c>
      <c r="B1036" s="83">
        <v>2001</v>
      </c>
      <c r="C1036" s="84" t="s">
        <v>572</v>
      </c>
      <c r="D1036" s="84" t="s">
        <v>579</v>
      </c>
      <c r="F1036" s="5" t="s">
        <v>19</v>
      </c>
    </row>
    <row r="1037" spans="1:18">
      <c r="A1037" s="83">
        <v>8</v>
      </c>
      <c r="B1037" s="83">
        <v>2001</v>
      </c>
      <c r="C1037" s="84" t="s">
        <v>572</v>
      </c>
      <c r="D1037" s="84" t="s">
        <v>579</v>
      </c>
      <c r="F1037" s="5" t="s">
        <v>120</v>
      </c>
      <c r="G1037" s="14">
        <v>1</v>
      </c>
      <c r="H1037" s="14">
        <v>10</v>
      </c>
      <c r="I1037" s="14">
        <v>8</v>
      </c>
      <c r="J1037" s="14">
        <v>7</v>
      </c>
      <c r="K1037" s="14">
        <v>8</v>
      </c>
      <c r="L1037" s="14">
        <v>8</v>
      </c>
      <c r="M1037" s="14">
        <v>8</v>
      </c>
      <c r="N1037" s="14">
        <v>8</v>
      </c>
      <c r="O1037" s="14">
        <v>8</v>
      </c>
      <c r="P1037" s="14">
        <v>9</v>
      </c>
      <c r="Q1037" s="14">
        <v>9</v>
      </c>
    </row>
    <row r="1038" spans="1:18">
      <c r="A1038" s="83">
        <v>8</v>
      </c>
      <c r="B1038" s="83">
        <v>2001</v>
      </c>
      <c r="C1038" s="84" t="s">
        <v>572</v>
      </c>
      <c r="D1038" s="84" t="s">
        <v>579</v>
      </c>
      <c r="F1038" s="5" t="s">
        <v>121</v>
      </c>
    </row>
    <row r="1039" spans="1:18">
      <c r="A1039" s="83">
        <v>8</v>
      </c>
      <c r="B1039" s="83">
        <v>2001</v>
      </c>
      <c r="C1039" s="84" t="s">
        <v>572</v>
      </c>
      <c r="D1039" s="84" t="s">
        <v>579</v>
      </c>
      <c r="F1039" s="5" t="s">
        <v>259</v>
      </c>
      <c r="G1039" s="14">
        <v>0</v>
      </c>
      <c r="H1039" s="14">
        <v>6</v>
      </c>
      <c r="I1039" s="14">
        <v>7</v>
      </c>
      <c r="J1039" s="14">
        <v>7</v>
      </c>
      <c r="K1039" s="14">
        <v>7</v>
      </c>
      <c r="L1039" s="14">
        <v>10</v>
      </c>
      <c r="M1039" s="14">
        <v>10</v>
      </c>
      <c r="N1039" s="14">
        <v>9</v>
      </c>
      <c r="O1039" s="14">
        <v>10</v>
      </c>
      <c r="P1039" s="14">
        <v>11</v>
      </c>
      <c r="Q1039" s="14">
        <v>12</v>
      </c>
    </row>
    <row r="1040" spans="1:18">
      <c r="A1040" s="83">
        <v>8</v>
      </c>
      <c r="B1040" s="83">
        <v>2001</v>
      </c>
      <c r="C1040" s="84" t="s">
        <v>572</v>
      </c>
      <c r="D1040" s="84" t="s">
        <v>579</v>
      </c>
      <c r="F1040" s="5" t="s">
        <v>260</v>
      </c>
      <c r="G1040" s="14">
        <v>4</v>
      </c>
      <c r="H1040" s="14">
        <v>0</v>
      </c>
      <c r="I1040" s="14">
        <v>0</v>
      </c>
      <c r="J1040" s="14">
        <v>0</v>
      </c>
      <c r="K1040" s="14">
        <v>0</v>
      </c>
      <c r="L1040" s="14">
        <v>0</v>
      </c>
      <c r="M1040" s="14">
        <v>0</v>
      </c>
      <c r="N1040" s="14">
        <v>0</v>
      </c>
      <c r="O1040" s="14">
        <v>0</v>
      </c>
      <c r="P1040" s="14">
        <v>0</v>
      </c>
      <c r="Q1040" s="14">
        <v>0</v>
      </c>
    </row>
    <row r="1041" spans="1:17">
      <c r="A1041" s="83">
        <v>8</v>
      </c>
      <c r="B1041" s="83">
        <v>2001</v>
      </c>
      <c r="C1041" s="84" t="s">
        <v>572</v>
      </c>
      <c r="D1041" s="84" t="s">
        <v>579</v>
      </c>
      <c r="F1041" s="5" t="s">
        <v>261</v>
      </c>
      <c r="G1041" s="14">
        <v>6</v>
      </c>
      <c r="H1041" s="14">
        <v>0</v>
      </c>
      <c r="I1041" s="14">
        <v>0</v>
      </c>
      <c r="J1041" s="14">
        <v>0</v>
      </c>
      <c r="K1041" s="14">
        <v>0</v>
      </c>
      <c r="L1041" s="14">
        <v>0</v>
      </c>
      <c r="M1041" s="14">
        <v>0</v>
      </c>
      <c r="N1041" s="14">
        <v>0</v>
      </c>
      <c r="O1041" s="14">
        <v>0</v>
      </c>
      <c r="P1041" s="14">
        <v>0</v>
      </c>
      <c r="Q1041" s="14">
        <v>0</v>
      </c>
    </row>
    <row r="1042" spans="1:17">
      <c r="A1042" s="83">
        <v>8</v>
      </c>
      <c r="B1042" s="83">
        <v>2001</v>
      </c>
      <c r="C1042" s="84" t="s">
        <v>572</v>
      </c>
      <c r="D1042" s="84" t="s">
        <v>580</v>
      </c>
      <c r="F1042" s="5" t="s">
        <v>206</v>
      </c>
      <c r="G1042" s="14">
        <v>0</v>
      </c>
      <c r="H1042" s="14">
        <v>4</v>
      </c>
      <c r="I1042" s="14">
        <v>9</v>
      </c>
      <c r="J1042" s="14">
        <v>16</v>
      </c>
      <c r="K1042" s="14">
        <v>23</v>
      </c>
      <c r="L1042" s="14">
        <v>31</v>
      </c>
      <c r="M1042" s="14">
        <v>41</v>
      </c>
      <c r="N1042" s="14">
        <v>53</v>
      </c>
      <c r="O1042" s="14">
        <v>65</v>
      </c>
      <c r="P1042" s="14">
        <v>79</v>
      </c>
      <c r="Q1042" s="14">
        <v>92</v>
      </c>
    </row>
    <row r="1043" spans="1:17">
      <c r="A1043" s="83">
        <v>8</v>
      </c>
      <c r="B1043" s="83">
        <v>2001</v>
      </c>
      <c r="C1043" s="84" t="s">
        <v>572</v>
      </c>
      <c r="D1043" s="84" t="s">
        <v>579</v>
      </c>
      <c r="F1043" s="5" t="s">
        <v>178</v>
      </c>
      <c r="G1043" s="14">
        <v>0</v>
      </c>
      <c r="H1043" s="14">
        <v>0</v>
      </c>
      <c r="I1043" s="14">
        <v>0</v>
      </c>
      <c r="J1043" s="14">
        <v>0</v>
      </c>
      <c r="K1043" s="14">
        <v>0</v>
      </c>
      <c r="L1043" s="14">
        <v>0</v>
      </c>
      <c r="M1043" s="14">
        <v>0</v>
      </c>
      <c r="N1043" s="14">
        <v>0</v>
      </c>
      <c r="O1043" s="14">
        <v>0</v>
      </c>
      <c r="P1043" s="14">
        <v>0</v>
      </c>
      <c r="Q1043" s="14">
        <v>0</v>
      </c>
    </row>
    <row r="1044" spans="1:17">
      <c r="A1044" s="83">
        <v>8</v>
      </c>
      <c r="B1044" s="83">
        <v>2001</v>
      </c>
      <c r="F1044" s="5"/>
    </row>
    <row r="1045" spans="1:17">
      <c r="A1045" s="83">
        <v>8</v>
      </c>
      <c r="B1045" s="83">
        <v>2001</v>
      </c>
      <c r="C1045" s="84" t="s">
        <v>570</v>
      </c>
      <c r="F1045" s="5" t="s">
        <v>17</v>
      </c>
    </row>
    <row r="1046" spans="1:17">
      <c r="A1046" s="83">
        <v>8</v>
      </c>
      <c r="B1046" s="83">
        <v>2001</v>
      </c>
      <c r="C1046" s="84" t="s">
        <v>570</v>
      </c>
      <c r="D1046" s="84" t="s">
        <v>578</v>
      </c>
      <c r="F1046" s="5" t="s">
        <v>18</v>
      </c>
      <c r="G1046" s="14">
        <v>-23</v>
      </c>
      <c r="H1046" s="14">
        <v>-44</v>
      </c>
      <c r="I1046" s="14">
        <v>-43</v>
      </c>
      <c r="J1046" s="14">
        <v>-31</v>
      </c>
      <c r="K1046" s="14">
        <v>-21</v>
      </c>
      <c r="L1046" s="14">
        <v>-12</v>
      </c>
      <c r="M1046" s="14">
        <v>-3</v>
      </c>
      <c r="N1046" s="14">
        <v>5</v>
      </c>
      <c r="O1046" s="14">
        <v>13</v>
      </c>
      <c r="P1046" s="14">
        <v>17</v>
      </c>
      <c r="Q1046" s="14">
        <v>19</v>
      </c>
    </row>
    <row r="1047" spans="1:17">
      <c r="A1047" s="83">
        <v>8</v>
      </c>
      <c r="B1047" s="83">
        <v>2001</v>
      </c>
      <c r="C1047" s="84" t="s">
        <v>570</v>
      </c>
      <c r="D1047" s="84" t="s">
        <v>579</v>
      </c>
      <c r="F1047" s="5" t="s">
        <v>19</v>
      </c>
    </row>
    <row r="1048" spans="1:17">
      <c r="A1048" s="83">
        <v>8</v>
      </c>
      <c r="B1048" s="83">
        <v>2001</v>
      </c>
      <c r="C1048" s="84" t="s">
        <v>570</v>
      </c>
      <c r="D1048" s="84" t="s">
        <v>579</v>
      </c>
      <c r="F1048" s="5" t="s">
        <v>120</v>
      </c>
      <c r="G1048" s="14">
        <v>0</v>
      </c>
      <c r="H1048" s="14">
        <v>1</v>
      </c>
      <c r="I1048" s="14">
        <v>2</v>
      </c>
      <c r="J1048" s="14">
        <v>2</v>
      </c>
      <c r="K1048" s="14">
        <v>3</v>
      </c>
      <c r="L1048" s="14">
        <v>3</v>
      </c>
      <c r="M1048" s="14">
        <v>3</v>
      </c>
      <c r="N1048" s="14">
        <v>3</v>
      </c>
      <c r="O1048" s="14">
        <v>3</v>
      </c>
      <c r="P1048" s="14">
        <v>3</v>
      </c>
      <c r="Q1048" s="14">
        <v>3</v>
      </c>
    </row>
    <row r="1049" spans="1:17">
      <c r="A1049" s="83">
        <v>8</v>
      </c>
      <c r="B1049" s="83">
        <v>2001</v>
      </c>
      <c r="C1049" s="84" t="s">
        <v>570</v>
      </c>
      <c r="D1049" s="84" t="s">
        <v>579</v>
      </c>
      <c r="F1049" s="5" t="s">
        <v>121</v>
      </c>
    </row>
    <row r="1050" spans="1:17">
      <c r="A1050" s="83">
        <v>8</v>
      </c>
      <c r="B1050" s="83">
        <v>2001</v>
      </c>
      <c r="C1050" s="84" t="s">
        <v>570</v>
      </c>
      <c r="D1050" s="84" t="s">
        <v>579</v>
      </c>
      <c r="F1050" s="5" t="s">
        <v>262</v>
      </c>
      <c r="G1050" s="14">
        <v>2</v>
      </c>
      <c r="H1050" s="14">
        <v>6</v>
      </c>
      <c r="I1050" s="14">
        <v>7</v>
      </c>
      <c r="J1050" s="14">
        <v>8</v>
      </c>
      <c r="K1050" s="14">
        <v>3</v>
      </c>
      <c r="L1050" s="14">
        <v>2</v>
      </c>
      <c r="M1050" s="14">
        <v>1</v>
      </c>
      <c r="N1050" s="14">
        <v>1</v>
      </c>
      <c r="O1050" s="14">
        <v>0</v>
      </c>
      <c r="P1050" s="14">
        <v>0</v>
      </c>
      <c r="Q1050" s="14">
        <v>0</v>
      </c>
    </row>
    <row r="1051" spans="1:17">
      <c r="A1051" s="83">
        <v>8</v>
      </c>
      <c r="B1051" s="83">
        <v>2001</v>
      </c>
      <c r="C1051" s="84" t="s">
        <v>570</v>
      </c>
      <c r="D1051" s="84" t="s">
        <v>579</v>
      </c>
      <c r="F1051" s="5" t="s">
        <v>182</v>
      </c>
      <c r="G1051" s="14">
        <v>0</v>
      </c>
      <c r="H1051" s="14">
        <v>2</v>
      </c>
      <c r="I1051" s="14">
        <v>2</v>
      </c>
      <c r="J1051" s="14">
        <v>1</v>
      </c>
      <c r="K1051" s="14">
        <v>1</v>
      </c>
      <c r="L1051" s="14">
        <v>1</v>
      </c>
      <c r="M1051" s="14">
        <v>1</v>
      </c>
      <c r="N1051" s="14">
        <v>1</v>
      </c>
      <c r="O1051" s="14">
        <v>1</v>
      </c>
      <c r="P1051" s="14">
        <v>1</v>
      </c>
      <c r="Q1051" s="14">
        <v>1</v>
      </c>
    </row>
    <row r="1052" spans="1:17">
      <c r="A1052" s="83">
        <v>8</v>
      </c>
      <c r="B1052" s="83">
        <v>2001</v>
      </c>
      <c r="C1052" s="84" t="s">
        <v>570</v>
      </c>
      <c r="D1052" s="84" t="s">
        <v>580</v>
      </c>
      <c r="F1052" s="5" t="s">
        <v>263</v>
      </c>
      <c r="G1052" s="14">
        <v>0</v>
      </c>
      <c r="H1052" s="14">
        <v>-7</v>
      </c>
      <c r="I1052" s="14">
        <v>-5</v>
      </c>
      <c r="J1052" s="14">
        <v>-1</v>
      </c>
      <c r="K1052" s="14">
        <v>0</v>
      </c>
      <c r="L1052" s="14">
        <v>1</v>
      </c>
      <c r="M1052" s="14">
        <v>0</v>
      </c>
      <c r="N1052" s="14">
        <v>0</v>
      </c>
      <c r="O1052" s="14">
        <v>0</v>
      </c>
      <c r="P1052" s="14">
        <v>0</v>
      </c>
      <c r="Q1052" s="14">
        <v>0</v>
      </c>
    </row>
    <row r="1053" spans="1:17">
      <c r="A1053" s="83">
        <v>8</v>
      </c>
      <c r="B1053" s="83">
        <v>2001</v>
      </c>
      <c r="C1053" s="84" t="s">
        <v>570</v>
      </c>
      <c r="D1053" s="84" t="s">
        <v>580</v>
      </c>
      <c r="F1053" s="5" t="s">
        <v>206</v>
      </c>
      <c r="G1053" s="14">
        <v>0</v>
      </c>
      <c r="H1053" s="14">
        <v>2</v>
      </c>
      <c r="I1053" s="14">
        <v>5</v>
      </c>
      <c r="J1053" s="14">
        <v>8</v>
      </c>
      <c r="K1053" s="14">
        <v>10</v>
      </c>
      <c r="L1053" s="14">
        <v>12</v>
      </c>
      <c r="M1053" s="14">
        <v>14</v>
      </c>
      <c r="N1053" s="14">
        <v>15</v>
      </c>
      <c r="O1053" s="14">
        <v>15</v>
      </c>
      <c r="P1053" s="14">
        <v>16</v>
      </c>
      <c r="Q1053" s="14">
        <v>16</v>
      </c>
    </row>
    <row r="1054" spans="1:17">
      <c r="A1054" s="83">
        <v>8</v>
      </c>
      <c r="B1054" s="83">
        <v>2001</v>
      </c>
      <c r="C1054" s="84" t="s">
        <v>570</v>
      </c>
      <c r="D1054" s="84" t="s">
        <v>579</v>
      </c>
      <c r="F1054" s="5" t="s">
        <v>178</v>
      </c>
      <c r="G1054" s="14">
        <v>0</v>
      </c>
      <c r="H1054" s="14">
        <v>1</v>
      </c>
      <c r="I1054" s="14">
        <v>1</v>
      </c>
      <c r="J1054" s="14">
        <v>1</v>
      </c>
      <c r="K1054" s="14">
        <v>1</v>
      </c>
      <c r="L1054" s="14">
        <v>1</v>
      </c>
      <c r="M1054" s="14">
        <v>1</v>
      </c>
      <c r="N1054" s="14">
        <v>2</v>
      </c>
      <c r="O1054" s="14">
        <v>2</v>
      </c>
      <c r="P1054" s="14">
        <v>2</v>
      </c>
      <c r="Q1054" s="14">
        <v>3</v>
      </c>
    </row>
    <row r="1055" spans="1:17">
      <c r="A1055" s="83">
        <v>8</v>
      </c>
      <c r="B1055" s="83">
        <v>2001</v>
      </c>
      <c r="F1055" s="5"/>
    </row>
    <row r="1056" spans="1:17">
      <c r="A1056" s="83">
        <v>8</v>
      </c>
      <c r="B1056" s="83">
        <v>2001</v>
      </c>
      <c r="C1056" s="84" t="s">
        <v>571</v>
      </c>
      <c r="F1056" s="5" t="s">
        <v>20</v>
      </c>
    </row>
    <row r="1057" spans="1:17">
      <c r="A1057" s="83">
        <v>8</v>
      </c>
      <c r="B1057" s="83">
        <v>2001</v>
      </c>
      <c r="C1057" s="84" t="s">
        <v>571</v>
      </c>
      <c r="D1057" s="84" t="s">
        <v>578</v>
      </c>
      <c r="F1057" s="5" t="s">
        <v>18</v>
      </c>
      <c r="G1057" s="14">
        <v>-10</v>
      </c>
      <c r="H1057" s="14">
        <v>-17</v>
      </c>
      <c r="I1057" s="14">
        <v>-15</v>
      </c>
      <c r="J1057" s="14">
        <v>-14</v>
      </c>
      <c r="K1057" s="14">
        <v>-10</v>
      </c>
      <c r="L1057" s="14">
        <v>-8</v>
      </c>
      <c r="M1057" s="14">
        <v>-8</v>
      </c>
      <c r="N1057" s="14">
        <v>-9</v>
      </c>
      <c r="O1057" s="14">
        <v>-9</v>
      </c>
      <c r="P1057" s="14">
        <v>-9</v>
      </c>
      <c r="Q1057" s="14">
        <v>-8</v>
      </c>
    </row>
    <row r="1058" spans="1:17">
      <c r="A1058" s="83">
        <v>8</v>
      </c>
      <c r="B1058" s="83">
        <v>2001</v>
      </c>
      <c r="C1058" s="84" t="s">
        <v>571</v>
      </c>
      <c r="D1058" s="84" t="s">
        <v>579</v>
      </c>
      <c r="F1058" s="5" t="s">
        <v>19</v>
      </c>
    </row>
    <row r="1059" spans="1:17">
      <c r="A1059" s="83">
        <v>8</v>
      </c>
      <c r="B1059" s="83">
        <v>2001</v>
      </c>
      <c r="C1059" s="84" t="s">
        <v>571</v>
      </c>
      <c r="D1059" s="84" t="s">
        <v>579</v>
      </c>
      <c r="F1059" s="5" t="s">
        <v>120</v>
      </c>
      <c r="G1059" s="14">
        <v>3</v>
      </c>
      <c r="H1059" s="14">
        <v>0</v>
      </c>
      <c r="I1059" s="14">
        <v>0</v>
      </c>
      <c r="J1059" s="14">
        <v>0</v>
      </c>
      <c r="K1059" s="14">
        <v>0</v>
      </c>
      <c r="L1059" s="14">
        <v>0</v>
      </c>
      <c r="M1059" s="14">
        <v>0</v>
      </c>
      <c r="N1059" s="14">
        <v>0</v>
      </c>
      <c r="O1059" s="14">
        <v>0</v>
      </c>
      <c r="P1059" s="14">
        <v>0</v>
      </c>
      <c r="Q1059" s="14">
        <v>0</v>
      </c>
    </row>
    <row r="1060" spans="1:17">
      <c r="A1060" s="83">
        <v>8</v>
      </c>
      <c r="B1060" s="83">
        <v>2001</v>
      </c>
      <c r="C1060" s="84" t="s">
        <v>571</v>
      </c>
      <c r="D1060" s="84" t="s">
        <v>579</v>
      </c>
      <c r="F1060" s="5" t="s">
        <v>121</v>
      </c>
    </row>
    <row r="1061" spans="1:17">
      <c r="A1061" s="83">
        <v>8</v>
      </c>
      <c r="B1061" s="83">
        <v>2001</v>
      </c>
      <c r="C1061" s="84" t="s">
        <v>571</v>
      </c>
      <c r="D1061" s="84" t="s">
        <v>579</v>
      </c>
      <c r="F1061" s="5" t="s">
        <v>125</v>
      </c>
      <c r="G1061" s="14">
        <v>2</v>
      </c>
      <c r="H1061" s="14">
        <v>2</v>
      </c>
      <c r="I1061" s="14">
        <v>1</v>
      </c>
      <c r="J1061" s="14">
        <v>1</v>
      </c>
      <c r="K1061" s="14">
        <v>1</v>
      </c>
      <c r="L1061" s="14">
        <v>1</v>
      </c>
      <c r="M1061" s="14">
        <v>1</v>
      </c>
      <c r="N1061" s="14">
        <v>1</v>
      </c>
      <c r="O1061" s="14">
        <v>1</v>
      </c>
      <c r="P1061" s="14">
        <v>1</v>
      </c>
      <c r="Q1061" s="14">
        <v>1</v>
      </c>
    </row>
    <row r="1062" spans="1:17">
      <c r="A1062" s="83">
        <v>8</v>
      </c>
      <c r="B1062" s="83">
        <v>2001</v>
      </c>
      <c r="C1062" s="84" t="s">
        <v>571</v>
      </c>
      <c r="D1062" s="84" t="s">
        <v>579</v>
      </c>
      <c r="F1062" s="5" t="s">
        <v>264</v>
      </c>
      <c r="G1062" s="14">
        <v>0</v>
      </c>
      <c r="H1062" s="14">
        <v>6</v>
      </c>
      <c r="I1062" s="14">
        <v>0</v>
      </c>
      <c r="J1062" s="14">
        <v>0</v>
      </c>
      <c r="K1062" s="14">
        <v>0</v>
      </c>
      <c r="L1062" s="14">
        <v>0</v>
      </c>
      <c r="M1062" s="14">
        <v>0</v>
      </c>
      <c r="N1062" s="14">
        <v>0</v>
      </c>
      <c r="O1062" s="14">
        <v>0</v>
      </c>
      <c r="P1062" s="14">
        <v>0</v>
      </c>
      <c r="Q1062" s="14">
        <v>0</v>
      </c>
    </row>
    <row r="1063" spans="1:17">
      <c r="A1063" s="83">
        <v>8</v>
      </c>
      <c r="B1063" s="83">
        <v>2001</v>
      </c>
      <c r="C1063" s="84" t="s">
        <v>571</v>
      </c>
      <c r="D1063" s="84" t="s">
        <v>580</v>
      </c>
      <c r="F1063" s="5" t="s">
        <v>157</v>
      </c>
      <c r="G1063" s="14">
        <v>1</v>
      </c>
      <c r="H1063" s="14">
        <v>-2</v>
      </c>
      <c r="I1063" s="14">
        <v>-1</v>
      </c>
      <c r="J1063" s="14">
        <v>0</v>
      </c>
      <c r="K1063" s="14">
        <v>0</v>
      </c>
      <c r="L1063" s="14">
        <v>-1</v>
      </c>
      <c r="M1063" s="14">
        <v>-1</v>
      </c>
      <c r="N1063" s="14">
        <v>-1</v>
      </c>
      <c r="O1063" s="14">
        <v>-1</v>
      </c>
      <c r="P1063" s="14">
        <v>-1</v>
      </c>
      <c r="Q1063" s="14">
        <v>-1</v>
      </c>
    </row>
    <row r="1064" spans="1:17">
      <c r="A1064" s="83">
        <v>8</v>
      </c>
      <c r="B1064" s="83">
        <v>2001</v>
      </c>
      <c r="C1064" s="84" t="s">
        <v>571</v>
      </c>
      <c r="D1064" s="84" t="s">
        <v>580</v>
      </c>
      <c r="F1064" s="5" t="s">
        <v>206</v>
      </c>
      <c r="G1064" s="14">
        <v>0</v>
      </c>
      <c r="H1064" s="14">
        <v>2</v>
      </c>
      <c r="I1064" s="14">
        <v>3</v>
      </c>
      <c r="J1064" s="14">
        <v>4</v>
      </c>
      <c r="K1064" s="14">
        <v>5</v>
      </c>
      <c r="L1064" s="14">
        <v>5</v>
      </c>
      <c r="M1064" s="14">
        <v>6</v>
      </c>
      <c r="N1064" s="14">
        <v>7</v>
      </c>
      <c r="O1064" s="14">
        <v>8</v>
      </c>
      <c r="P1064" s="14">
        <v>9</v>
      </c>
      <c r="Q1064" s="14">
        <v>10</v>
      </c>
    </row>
    <row r="1065" spans="1:17">
      <c r="A1065" s="83">
        <v>8</v>
      </c>
      <c r="B1065" s="83">
        <v>2001</v>
      </c>
      <c r="C1065" s="84" t="s">
        <v>571</v>
      </c>
      <c r="D1065" s="84" t="s">
        <v>579</v>
      </c>
      <c r="F1065" s="5" t="s">
        <v>178</v>
      </c>
      <c r="G1065" s="14">
        <v>0</v>
      </c>
      <c r="H1065" s="14">
        <v>3</v>
      </c>
      <c r="I1065" s="14">
        <v>0</v>
      </c>
      <c r="J1065" s="14">
        <v>-1</v>
      </c>
      <c r="K1065" s="14">
        <v>0</v>
      </c>
      <c r="L1065" s="14">
        <v>-1</v>
      </c>
      <c r="M1065" s="14">
        <v>0</v>
      </c>
      <c r="N1065" s="14">
        <v>-2</v>
      </c>
      <c r="O1065" s="14">
        <v>2</v>
      </c>
      <c r="P1065" s="14">
        <v>1</v>
      </c>
      <c r="Q1065" s="14">
        <v>3</v>
      </c>
    </row>
    <row r="1066" spans="1:17">
      <c r="A1066" s="83">
        <v>8</v>
      </c>
      <c r="B1066" s="83">
        <v>2001</v>
      </c>
      <c r="F1066" s="5"/>
    </row>
    <row r="1067" spans="1:17">
      <c r="A1067" s="83">
        <v>8</v>
      </c>
      <c r="B1067" s="83">
        <v>2001</v>
      </c>
      <c r="C1067" s="84" t="s">
        <v>575</v>
      </c>
      <c r="D1067" s="84" t="s">
        <v>586</v>
      </c>
      <c r="F1067" s="5" t="s">
        <v>265</v>
      </c>
      <c r="G1067" s="1">
        <f>G1032-G1035+G1037+SUM(G1039:G1043)-G1046+G1048+SUM(G1050:G1054)-G1057+G1059+SUM(G1061:G1065)</f>
        <v>-153</v>
      </c>
      <c r="H1067" s="1">
        <f t="shared" ref="H1067:Q1067" si="63">H1032-H1035+H1037+SUM(H1039:H1043)-H1046+H1048+SUM(H1050:H1054)-H1057+H1059+SUM(H1061:H1065)</f>
        <v>-176</v>
      </c>
      <c r="I1067" s="1">
        <f t="shared" si="63"/>
        <v>-172</v>
      </c>
      <c r="J1067" s="1">
        <f t="shared" si="63"/>
        <v>-201</v>
      </c>
      <c r="K1067" s="1">
        <f t="shared" si="63"/>
        <v>-244</v>
      </c>
      <c r="L1067" s="1">
        <f t="shared" si="63"/>
        <v>-289</v>
      </c>
      <c r="M1067" s="1">
        <f t="shared" si="63"/>
        <v>-340</v>
      </c>
      <c r="N1067" s="1">
        <f t="shared" si="63"/>
        <v>-389</v>
      </c>
      <c r="O1067" s="1">
        <f t="shared" si="63"/>
        <v>-450</v>
      </c>
      <c r="P1067" s="1">
        <f t="shared" si="63"/>
        <v>-507</v>
      </c>
      <c r="Q1067" s="1">
        <f t="shared" si="63"/>
        <v>-628</v>
      </c>
    </row>
    <row r="1068" spans="1:17">
      <c r="F1068" s="5"/>
    </row>
    <row r="1069" spans="1:17">
      <c r="A1069" s="83">
        <v>1</v>
      </c>
      <c r="B1069" s="83">
        <v>2002</v>
      </c>
      <c r="C1069" s="84" t="s">
        <v>572</v>
      </c>
      <c r="F1069" s="5" t="s">
        <v>174</v>
      </c>
    </row>
    <row r="1070" spans="1:17">
      <c r="A1070" s="83">
        <v>1</v>
      </c>
      <c r="B1070" s="83">
        <v>2002</v>
      </c>
      <c r="C1070" s="84" t="s">
        <v>572</v>
      </c>
      <c r="D1070" s="84" t="s">
        <v>578</v>
      </c>
      <c r="F1070" s="5" t="s">
        <v>18</v>
      </c>
      <c r="G1070" s="15">
        <v>0</v>
      </c>
      <c r="H1070" s="15">
        <v>-2</v>
      </c>
      <c r="I1070" s="15">
        <v>-2</v>
      </c>
      <c r="J1070" s="15">
        <v>-3</v>
      </c>
      <c r="K1070" s="15">
        <v>-3</v>
      </c>
      <c r="L1070" s="15">
        <v>-2</v>
      </c>
      <c r="M1070" s="15">
        <v>-2</v>
      </c>
      <c r="N1070" s="15">
        <v>-2</v>
      </c>
      <c r="O1070" s="15">
        <v>-2</v>
      </c>
      <c r="P1070" s="15">
        <v>-2</v>
      </c>
    </row>
    <row r="1071" spans="1:17">
      <c r="A1071" s="83">
        <v>1</v>
      </c>
      <c r="B1071" s="83">
        <v>2002</v>
      </c>
      <c r="C1071" s="84" t="s">
        <v>572</v>
      </c>
      <c r="D1071" s="84" t="s">
        <v>579</v>
      </c>
      <c r="F1071" s="5" t="s">
        <v>19</v>
      </c>
    </row>
    <row r="1072" spans="1:17">
      <c r="A1072" s="83">
        <v>1</v>
      </c>
      <c r="B1072" s="83">
        <v>2002</v>
      </c>
      <c r="C1072" s="84" t="s">
        <v>572</v>
      </c>
      <c r="D1072" s="84" t="s">
        <v>579</v>
      </c>
      <c r="F1072" s="5" t="s">
        <v>120</v>
      </c>
      <c r="G1072" s="15">
        <v>34</v>
      </c>
      <c r="H1072" s="15">
        <v>42</v>
      </c>
      <c r="I1072" s="15">
        <v>44</v>
      </c>
      <c r="J1072" s="15">
        <v>46</v>
      </c>
      <c r="K1072" s="15">
        <v>48</v>
      </c>
      <c r="L1072" s="15">
        <v>49</v>
      </c>
      <c r="M1072" s="15">
        <v>50</v>
      </c>
      <c r="N1072" s="15">
        <v>50</v>
      </c>
      <c r="O1072" s="15">
        <v>51</v>
      </c>
      <c r="P1072" s="15">
        <v>52</v>
      </c>
    </row>
    <row r="1073" spans="1:16">
      <c r="A1073" s="83">
        <v>1</v>
      </c>
      <c r="B1073" s="83">
        <v>2002</v>
      </c>
      <c r="C1073" s="84" t="s">
        <v>572</v>
      </c>
      <c r="D1073" s="84" t="s">
        <v>579</v>
      </c>
      <c r="F1073" s="5" t="s">
        <v>121</v>
      </c>
    </row>
    <row r="1074" spans="1:16">
      <c r="A1074" s="83">
        <v>1</v>
      </c>
      <c r="B1074" s="83">
        <v>2002</v>
      </c>
      <c r="C1074" s="84" t="s">
        <v>572</v>
      </c>
      <c r="D1074" s="84" t="s">
        <v>580</v>
      </c>
      <c r="F1074" s="5" t="s">
        <v>206</v>
      </c>
      <c r="G1074" s="15">
        <v>1</v>
      </c>
      <c r="H1074" s="15">
        <v>3</v>
      </c>
      <c r="I1074" s="15">
        <v>6</v>
      </c>
      <c r="J1074" s="15">
        <v>9</v>
      </c>
      <c r="K1074" s="15">
        <v>12</v>
      </c>
      <c r="L1074" s="15">
        <v>16</v>
      </c>
      <c r="M1074" s="15">
        <v>20</v>
      </c>
      <c r="N1074" s="15">
        <v>23</v>
      </c>
      <c r="O1074" s="15">
        <v>28</v>
      </c>
      <c r="P1074" s="15">
        <v>32</v>
      </c>
    </row>
    <row r="1075" spans="1:16">
      <c r="A1075" s="83">
        <v>1</v>
      </c>
      <c r="B1075" s="83">
        <v>2002</v>
      </c>
      <c r="C1075" s="84" t="s">
        <v>572</v>
      </c>
      <c r="D1075" s="84" t="s">
        <v>579</v>
      </c>
      <c r="F1075" s="5" t="s">
        <v>178</v>
      </c>
      <c r="G1075" s="15">
        <v>4</v>
      </c>
      <c r="H1075" s="15">
        <v>4</v>
      </c>
      <c r="I1075" s="15">
        <v>3</v>
      </c>
      <c r="J1075" s="15">
        <v>1</v>
      </c>
      <c r="K1075" s="15">
        <v>1</v>
      </c>
      <c r="L1075" s="15">
        <v>1</v>
      </c>
      <c r="M1075" s="15">
        <v>1</v>
      </c>
      <c r="N1075" s="15">
        <v>0</v>
      </c>
      <c r="O1075" s="15">
        <v>0</v>
      </c>
      <c r="P1075" s="15">
        <v>0</v>
      </c>
    </row>
    <row r="1076" spans="1:16">
      <c r="A1076" s="83">
        <v>1</v>
      </c>
      <c r="B1076" s="83">
        <v>2002</v>
      </c>
      <c r="F1076" s="5"/>
    </row>
    <row r="1077" spans="1:16">
      <c r="A1077" s="83">
        <v>1</v>
      </c>
      <c r="B1077" s="83">
        <v>2002</v>
      </c>
      <c r="C1077" s="84" t="s">
        <v>570</v>
      </c>
      <c r="F1077" s="5" t="s">
        <v>17</v>
      </c>
    </row>
    <row r="1078" spans="1:16">
      <c r="A1078" s="83">
        <v>1</v>
      </c>
      <c r="B1078" s="83">
        <v>2002</v>
      </c>
      <c r="C1078" s="84" t="s">
        <v>570</v>
      </c>
      <c r="D1078" s="84" t="s">
        <v>578</v>
      </c>
      <c r="F1078" s="5" t="s">
        <v>18</v>
      </c>
      <c r="G1078" s="15">
        <v>-105</v>
      </c>
      <c r="H1078" s="15">
        <v>-80</v>
      </c>
      <c r="I1078" s="15">
        <v>-48</v>
      </c>
      <c r="J1078" s="15">
        <v>-44</v>
      </c>
      <c r="K1078" s="15">
        <v>-45</v>
      </c>
      <c r="L1078" s="15">
        <v>-48</v>
      </c>
      <c r="M1078" s="15">
        <v>-52</v>
      </c>
      <c r="N1078" s="15">
        <v>-58</v>
      </c>
      <c r="O1078" s="15">
        <v>-61</v>
      </c>
      <c r="P1078" s="15">
        <v>-67</v>
      </c>
    </row>
    <row r="1079" spans="1:16">
      <c r="A1079" s="83">
        <v>1</v>
      </c>
      <c r="B1079" s="83">
        <v>2002</v>
      </c>
      <c r="C1079" s="84" t="s">
        <v>570</v>
      </c>
      <c r="D1079" s="84" t="s">
        <v>579</v>
      </c>
      <c r="F1079" s="5" t="s">
        <v>19</v>
      </c>
    </row>
    <row r="1080" spans="1:16">
      <c r="A1080" s="83">
        <v>1</v>
      </c>
      <c r="B1080" s="83">
        <v>2002</v>
      </c>
      <c r="C1080" s="84" t="s">
        <v>570</v>
      </c>
      <c r="D1080" s="84" t="s">
        <v>579</v>
      </c>
      <c r="F1080" s="5" t="s">
        <v>120</v>
      </c>
      <c r="G1080" s="15">
        <v>1</v>
      </c>
      <c r="H1080" s="15">
        <v>1</v>
      </c>
      <c r="I1080" s="15">
        <v>0</v>
      </c>
      <c r="J1080" s="15">
        <v>1</v>
      </c>
      <c r="K1080" s="15">
        <v>1</v>
      </c>
      <c r="L1080" s="15">
        <v>2</v>
      </c>
      <c r="M1080" s="15">
        <v>2</v>
      </c>
      <c r="N1080" s="15">
        <v>3</v>
      </c>
      <c r="O1080" s="15">
        <v>4</v>
      </c>
      <c r="P1080" s="15">
        <v>4</v>
      </c>
    </row>
    <row r="1081" spans="1:16">
      <c r="A1081" s="83">
        <v>1</v>
      </c>
      <c r="B1081" s="83">
        <v>2002</v>
      </c>
      <c r="C1081" s="84" t="s">
        <v>570</v>
      </c>
      <c r="D1081" s="84" t="s">
        <v>579</v>
      </c>
      <c r="F1081" s="5" t="s">
        <v>121</v>
      </c>
    </row>
    <row r="1082" spans="1:16">
      <c r="A1082" s="83">
        <v>1</v>
      </c>
      <c r="B1082" s="83">
        <v>2002</v>
      </c>
      <c r="C1082" s="84" t="s">
        <v>570</v>
      </c>
      <c r="D1082" s="84" t="s">
        <v>579</v>
      </c>
      <c r="F1082" s="5" t="s">
        <v>262</v>
      </c>
      <c r="G1082" s="15">
        <v>9</v>
      </c>
      <c r="H1082" s="15">
        <v>10</v>
      </c>
      <c r="I1082" s="15">
        <v>3</v>
      </c>
      <c r="J1082" s="15">
        <v>1</v>
      </c>
      <c r="K1082" s="15">
        <v>0</v>
      </c>
      <c r="L1082" s="15">
        <v>0</v>
      </c>
      <c r="M1082" s="15">
        <v>0</v>
      </c>
      <c r="N1082" s="15">
        <v>0</v>
      </c>
      <c r="O1082" s="15">
        <v>0</v>
      </c>
      <c r="P1082" s="15">
        <v>0</v>
      </c>
    </row>
    <row r="1083" spans="1:16">
      <c r="A1083" s="83">
        <v>1</v>
      </c>
      <c r="B1083" s="83">
        <v>2002</v>
      </c>
      <c r="C1083" s="84" t="s">
        <v>570</v>
      </c>
      <c r="D1083" s="84" t="s">
        <v>579</v>
      </c>
      <c r="F1083" s="5" t="s">
        <v>122</v>
      </c>
      <c r="G1083" s="15">
        <v>-1</v>
      </c>
      <c r="H1083" s="15">
        <v>-2</v>
      </c>
      <c r="I1083" s="15">
        <v>-4</v>
      </c>
      <c r="J1083" s="15">
        <v>-5</v>
      </c>
      <c r="K1083" s="15">
        <v>-5</v>
      </c>
      <c r="L1083" s="15">
        <v>-4</v>
      </c>
      <c r="M1083" s="15">
        <v>-4</v>
      </c>
      <c r="N1083" s="15">
        <v>-4</v>
      </c>
      <c r="O1083" s="15">
        <v>-4</v>
      </c>
      <c r="P1083" s="15">
        <v>-4</v>
      </c>
    </row>
    <row r="1084" spans="1:16">
      <c r="A1084" s="83">
        <v>1</v>
      </c>
      <c r="B1084" s="83">
        <v>2002</v>
      </c>
      <c r="C1084" s="84" t="s">
        <v>570</v>
      </c>
      <c r="D1084" s="84" t="s">
        <v>579</v>
      </c>
      <c r="F1084" s="5" t="s">
        <v>182</v>
      </c>
      <c r="G1084" s="15">
        <v>-2</v>
      </c>
      <c r="H1084" s="15">
        <v>-5</v>
      </c>
      <c r="I1084" s="15">
        <v>-6</v>
      </c>
      <c r="J1084" s="15">
        <v>-6</v>
      </c>
      <c r="K1084" s="15">
        <v>-7</v>
      </c>
      <c r="L1084" s="15">
        <v>-7</v>
      </c>
      <c r="M1084" s="15">
        <v>-7</v>
      </c>
      <c r="N1084" s="15">
        <v>-8</v>
      </c>
      <c r="O1084" s="15">
        <v>-10</v>
      </c>
      <c r="P1084" s="15">
        <v>-11</v>
      </c>
    </row>
    <row r="1085" spans="1:16">
      <c r="A1085" s="83">
        <v>1</v>
      </c>
      <c r="B1085" s="83">
        <v>2002</v>
      </c>
      <c r="C1085" s="84" t="s">
        <v>570</v>
      </c>
      <c r="D1085" s="84" t="s">
        <v>580</v>
      </c>
      <c r="F1085" s="5" t="s">
        <v>266</v>
      </c>
      <c r="G1085" s="15">
        <v>-15</v>
      </c>
      <c r="H1085" s="15">
        <v>-13</v>
      </c>
      <c r="I1085" s="15">
        <v>-5</v>
      </c>
      <c r="J1085" s="15">
        <v>-3</v>
      </c>
      <c r="K1085" s="15">
        <v>-2</v>
      </c>
      <c r="L1085" s="15">
        <v>-2</v>
      </c>
      <c r="M1085" s="15">
        <v>-1</v>
      </c>
      <c r="N1085" s="15">
        <v>-1</v>
      </c>
      <c r="O1085" s="15">
        <v>-1</v>
      </c>
      <c r="P1085" s="15">
        <v>-1</v>
      </c>
    </row>
    <row r="1086" spans="1:16">
      <c r="A1086" s="83">
        <v>1</v>
      </c>
      <c r="B1086" s="83">
        <v>2002</v>
      </c>
      <c r="C1086" s="84" t="s">
        <v>570</v>
      </c>
      <c r="D1086" s="84" t="s">
        <v>580</v>
      </c>
      <c r="F1086" s="5" t="s">
        <v>206</v>
      </c>
      <c r="G1086" s="15">
        <v>1</v>
      </c>
      <c r="H1086" s="15">
        <v>6</v>
      </c>
      <c r="I1086" s="15">
        <v>10</v>
      </c>
      <c r="J1086" s="15">
        <v>12</v>
      </c>
      <c r="K1086" s="15">
        <v>15</v>
      </c>
      <c r="L1086" s="15">
        <v>17</v>
      </c>
      <c r="M1086" s="15">
        <v>20</v>
      </c>
      <c r="N1086" s="15">
        <v>24</v>
      </c>
      <c r="O1086" s="15">
        <v>28</v>
      </c>
      <c r="P1086" s="15">
        <v>32</v>
      </c>
    </row>
    <row r="1087" spans="1:16">
      <c r="A1087" s="83">
        <v>1</v>
      </c>
      <c r="B1087" s="83">
        <v>2002</v>
      </c>
      <c r="C1087" s="84" t="s">
        <v>570</v>
      </c>
      <c r="D1087" s="84" t="s">
        <v>579</v>
      </c>
      <c r="F1087" s="5" t="s">
        <v>178</v>
      </c>
      <c r="G1087" s="15">
        <v>1</v>
      </c>
      <c r="H1087" s="15">
        <v>0</v>
      </c>
      <c r="I1087" s="15">
        <v>-2</v>
      </c>
      <c r="J1087" s="15">
        <v>-3</v>
      </c>
      <c r="K1087" s="15">
        <v>-3</v>
      </c>
      <c r="L1087" s="15">
        <v>-3</v>
      </c>
      <c r="M1087" s="15">
        <v>-3</v>
      </c>
      <c r="N1087" s="15">
        <v>-3</v>
      </c>
      <c r="O1087" s="15">
        <v>-3</v>
      </c>
      <c r="P1087" s="15">
        <v>-4</v>
      </c>
    </row>
    <row r="1088" spans="1:16">
      <c r="A1088" s="83">
        <v>1</v>
      </c>
      <c r="B1088" s="83">
        <v>2002</v>
      </c>
      <c r="F1088" s="5"/>
      <c r="G1088" s="16"/>
      <c r="H1088" s="16"/>
      <c r="I1088" s="16"/>
      <c r="J1088" s="16"/>
      <c r="K1088" s="16"/>
      <c r="L1088" s="16"/>
      <c r="M1088" s="16"/>
      <c r="N1088" s="16"/>
      <c r="O1088" s="16"/>
      <c r="P1088" s="16"/>
    </row>
    <row r="1089" spans="1:17">
      <c r="A1089" s="83">
        <v>1</v>
      </c>
      <c r="B1089" s="83">
        <v>2002</v>
      </c>
      <c r="C1089" s="84" t="s">
        <v>571</v>
      </c>
      <c r="F1089" s="5" t="s">
        <v>20</v>
      </c>
    </row>
    <row r="1090" spans="1:17">
      <c r="A1090" s="83">
        <v>1</v>
      </c>
      <c r="B1090" s="83">
        <v>2002</v>
      </c>
      <c r="C1090" s="84" t="s">
        <v>571</v>
      </c>
      <c r="D1090" s="84" t="s">
        <v>578</v>
      </c>
      <c r="F1090" s="5" t="s">
        <v>18</v>
      </c>
      <c r="G1090" s="15">
        <v>-46</v>
      </c>
      <c r="H1090" s="15">
        <v>-43</v>
      </c>
      <c r="I1090" s="15">
        <v>-51</v>
      </c>
      <c r="J1090" s="15">
        <v>-50</v>
      </c>
      <c r="K1090" s="15">
        <v>-49</v>
      </c>
      <c r="L1090" s="15">
        <v>-45</v>
      </c>
      <c r="M1090" s="15">
        <v>-41</v>
      </c>
      <c r="N1090" s="15">
        <v>-36</v>
      </c>
      <c r="O1090" s="15">
        <v>-32</v>
      </c>
      <c r="P1090" s="15">
        <v>4</v>
      </c>
    </row>
    <row r="1091" spans="1:17">
      <c r="A1091" s="83">
        <v>1</v>
      </c>
      <c r="B1091" s="83">
        <v>2002</v>
      </c>
      <c r="C1091" s="84" t="s">
        <v>571</v>
      </c>
      <c r="D1091" s="84" t="s">
        <v>579</v>
      </c>
      <c r="F1091" s="5" t="s">
        <v>19</v>
      </c>
    </row>
    <row r="1092" spans="1:17">
      <c r="A1092" s="83">
        <v>1</v>
      </c>
      <c r="B1092" s="83">
        <v>2002</v>
      </c>
      <c r="C1092" s="84" t="s">
        <v>571</v>
      </c>
      <c r="D1092" s="84" t="s">
        <v>579</v>
      </c>
      <c r="F1092" s="5" t="s">
        <v>120</v>
      </c>
      <c r="G1092" s="15">
        <v>8</v>
      </c>
      <c r="H1092" s="15">
        <v>4</v>
      </c>
      <c r="I1092" s="15">
        <v>2</v>
      </c>
      <c r="J1092" s="15">
        <v>2</v>
      </c>
      <c r="K1092" s="15">
        <v>2</v>
      </c>
      <c r="L1092" s="15">
        <v>1</v>
      </c>
      <c r="M1092" s="15">
        <v>2</v>
      </c>
      <c r="N1092" s="15">
        <v>2</v>
      </c>
      <c r="O1092" s="15">
        <v>2</v>
      </c>
      <c r="P1092" s="15">
        <v>2</v>
      </c>
    </row>
    <row r="1093" spans="1:17">
      <c r="A1093" s="83">
        <v>1</v>
      </c>
      <c r="B1093" s="83">
        <v>2002</v>
      </c>
      <c r="C1093" s="84" t="s">
        <v>571</v>
      </c>
      <c r="D1093" s="84" t="s">
        <v>579</v>
      </c>
      <c r="F1093" s="5" t="s">
        <v>121</v>
      </c>
    </row>
    <row r="1094" spans="1:17">
      <c r="A1094" s="83">
        <v>1</v>
      </c>
      <c r="B1094" s="83">
        <v>2002</v>
      </c>
      <c r="C1094" s="84" t="s">
        <v>571</v>
      </c>
      <c r="D1094" s="84" t="s">
        <v>579</v>
      </c>
      <c r="F1094" s="5" t="s">
        <v>122</v>
      </c>
      <c r="G1094" s="15">
        <v>-2</v>
      </c>
      <c r="H1094" s="15">
        <v>-3</v>
      </c>
      <c r="I1094" s="15">
        <v>-4</v>
      </c>
      <c r="J1094" s="15">
        <v>-5</v>
      </c>
      <c r="K1094" s="15">
        <v>-8</v>
      </c>
      <c r="L1094" s="15">
        <v>-10</v>
      </c>
      <c r="M1094" s="15">
        <v>-11</v>
      </c>
      <c r="N1094" s="15">
        <v>-13</v>
      </c>
      <c r="O1094" s="15">
        <v>-15</v>
      </c>
      <c r="P1094" s="15">
        <v>-25</v>
      </c>
    </row>
    <row r="1095" spans="1:17">
      <c r="A1095" s="83">
        <v>1</v>
      </c>
      <c r="B1095" s="83">
        <v>2002</v>
      </c>
      <c r="C1095" s="84" t="s">
        <v>571</v>
      </c>
      <c r="D1095" s="84" t="s">
        <v>579</v>
      </c>
      <c r="F1095" s="5" t="s">
        <v>125</v>
      </c>
      <c r="G1095" s="15">
        <v>-1</v>
      </c>
      <c r="H1095" s="15">
        <v>0</v>
      </c>
      <c r="I1095" s="15">
        <v>1</v>
      </c>
      <c r="J1095" s="15">
        <v>2</v>
      </c>
      <c r="K1095" s="15">
        <v>2</v>
      </c>
      <c r="L1095" s="15">
        <v>4</v>
      </c>
      <c r="M1095" s="15">
        <v>4</v>
      </c>
      <c r="N1095" s="15">
        <v>5</v>
      </c>
      <c r="O1095" s="15">
        <v>6</v>
      </c>
      <c r="P1095" s="15">
        <v>7</v>
      </c>
    </row>
    <row r="1096" spans="1:17">
      <c r="A1096" s="83">
        <v>1</v>
      </c>
      <c r="B1096" s="83">
        <v>2002</v>
      </c>
      <c r="C1096" s="84" t="s">
        <v>571</v>
      </c>
      <c r="D1096" s="84" t="s">
        <v>579</v>
      </c>
      <c r="F1096" s="5" t="s">
        <v>182</v>
      </c>
      <c r="G1096" s="15">
        <v>-1</v>
      </c>
      <c r="H1096" s="15">
        <v>0</v>
      </c>
      <c r="I1096" s="15">
        <v>0</v>
      </c>
      <c r="J1096" s="15">
        <v>0</v>
      </c>
      <c r="K1096" s="15">
        <v>1</v>
      </c>
      <c r="L1096" s="15">
        <v>2</v>
      </c>
      <c r="M1096" s="15">
        <v>4</v>
      </c>
      <c r="N1096" s="15">
        <v>6</v>
      </c>
      <c r="O1096" s="15">
        <v>11</v>
      </c>
      <c r="P1096" s="15">
        <v>16</v>
      </c>
    </row>
    <row r="1097" spans="1:17">
      <c r="A1097" s="83">
        <v>1</v>
      </c>
      <c r="B1097" s="83">
        <v>2002</v>
      </c>
      <c r="C1097" s="84" t="s">
        <v>571</v>
      </c>
      <c r="D1097" s="84" t="s">
        <v>579</v>
      </c>
      <c r="F1097" s="5" t="s">
        <v>262</v>
      </c>
      <c r="G1097" s="15">
        <v>3</v>
      </c>
      <c r="H1097" s="15">
        <v>3</v>
      </c>
      <c r="I1097" s="15">
        <v>1</v>
      </c>
      <c r="J1097" s="15">
        <v>1</v>
      </c>
      <c r="K1097" s="15">
        <v>2</v>
      </c>
      <c r="L1097" s="15">
        <v>2</v>
      </c>
      <c r="M1097" s="15">
        <v>2</v>
      </c>
      <c r="N1097" s="15">
        <v>2</v>
      </c>
      <c r="O1097" s="15">
        <v>3</v>
      </c>
      <c r="P1097" s="15">
        <v>3</v>
      </c>
    </row>
    <row r="1098" spans="1:17">
      <c r="A1098" s="83">
        <v>1</v>
      </c>
      <c r="B1098" s="83">
        <v>2002</v>
      </c>
      <c r="C1098" s="84" t="s">
        <v>571</v>
      </c>
      <c r="D1098" s="84" t="s">
        <v>579</v>
      </c>
      <c r="F1098" s="5" t="s">
        <v>238</v>
      </c>
      <c r="G1098" s="15">
        <v>-1</v>
      </c>
      <c r="H1098" s="15">
        <v>-1</v>
      </c>
      <c r="I1098" s="15">
        <v>-7</v>
      </c>
      <c r="J1098" s="15">
        <v>-8</v>
      </c>
      <c r="K1098" s="15">
        <v>-7</v>
      </c>
      <c r="L1098" s="15">
        <v>-7</v>
      </c>
      <c r="M1098" s="15">
        <v>-7</v>
      </c>
      <c r="N1098" s="15">
        <v>-7</v>
      </c>
      <c r="O1098" s="15">
        <v>-7</v>
      </c>
      <c r="P1098" s="15">
        <v>-7</v>
      </c>
    </row>
    <row r="1099" spans="1:17">
      <c r="A1099" s="83">
        <v>1</v>
      </c>
      <c r="B1099" s="83">
        <v>2002</v>
      </c>
      <c r="C1099" s="84" t="s">
        <v>571</v>
      </c>
      <c r="D1099" s="84" t="s">
        <v>579</v>
      </c>
      <c r="F1099" s="5" t="s">
        <v>264</v>
      </c>
      <c r="G1099" s="15">
        <v>-5</v>
      </c>
      <c r="H1099" s="15">
        <v>5</v>
      </c>
      <c r="I1099" s="15">
        <v>-3</v>
      </c>
      <c r="J1099" s="15">
        <v>-10</v>
      </c>
      <c r="K1099" s="15">
        <v>0</v>
      </c>
      <c r="L1099" s="15">
        <v>0</v>
      </c>
      <c r="M1099" s="15">
        <v>0</v>
      </c>
      <c r="N1099" s="15">
        <v>0</v>
      </c>
      <c r="O1099" s="15">
        <v>0</v>
      </c>
      <c r="P1099" s="15">
        <v>0</v>
      </c>
    </row>
    <row r="1100" spans="1:17">
      <c r="A1100" s="83">
        <v>1</v>
      </c>
      <c r="B1100" s="83">
        <v>2002</v>
      </c>
      <c r="C1100" s="84" t="s">
        <v>571</v>
      </c>
      <c r="D1100" s="84" t="s">
        <v>580</v>
      </c>
      <c r="F1100" s="5" t="s">
        <v>157</v>
      </c>
      <c r="G1100" s="15">
        <v>3</v>
      </c>
      <c r="H1100" s="15">
        <v>3</v>
      </c>
      <c r="I1100" s="15">
        <v>3</v>
      </c>
      <c r="J1100" s="15">
        <v>6</v>
      </c>
      <c r="K1100" s="15">
        <v>8</v>
      </c>
      <c r="L1100" s="15">
        <v>8</v>
      </c>
      <c r="M1100" s="15">
        <v>7</v>
      </c>
      <c r="N1100" s="15">
        <v>8</v>
      </c>
      <c r="O1100" s="15">
        <v>8</v>
      </c>
      <c r="P1100" s="15">
        <v>9</v>
      </c>
    </row>
    <row r="1101" spans="1:17">
      <c r="A1101" s="83">
        <v>1</v>
      </c>
      <c r="B1101" s="83">
        <v>2002</v>
      </c>
      <c r="C1101" s="84" t="s">
        <v>571</v>
      </c>
      <c r="D1101" s="84" t="s">
        <v>580</v>
      </c>
      <c r="F1101" s="5" t="s">
        <v>206</v>
      </c>
      <c r="G1101" s="15">
        <v>1</v>
      </c>
      <c r="H1101" s="15">
        <v>3</v>
      </c>
      <c r="I1101" s="15">
        <v>7</v>
      </c>
      <c r="J1101" s="15">
        <v>9</v>
      </c>
      <c r="K1101" s="15">
        <v>12</v>
      </c>
      <c r="L1101" s="15">
        <v>15</v>
      </c>
      <c r="M1101" s="15">
        <v>19</v>
      </c>
      <c r="N1101" s="15">
        <v>22</v>
      </c>
      <c r="O1101" s="15">
        <v>25</v>
      </c>
      <c r="P1101" s="15">
        <v>27</v>
      </c>
    </row>
    <row r="1102" spans="1:17">
      <c r="A1102" s="83">
        <v>1</v>
      </c>
      <c r="B1102" s="83">
        <v>2002</v>
      </c>
      <c r="C1102" s="84" t="s">
        <v>571</v>
      </c>
      <c r="D1102" s="84" t="s">
        <v>579</v>
      </c>
      <c r="F1102" s="5" t="s">
        <v>178</v>
      </c>
      <c r="G1102" s="15">
        <v>8</v>
      </c>
      <c r="H1102" s="15">
        <v>1</v>
      </c>
      <c r="I1102" s="15">
        <v>-3</v>
      </c>
      <c r="J1102" s="15">
        <v>-6</v>
      </c>
      <c r="K1102" s="15">
        <v>-8</v>
      </c>
      <c r="L1102" s="15">
        <v>-5</v>
      </c>
      <c r="M1102" s="15">
        <v>-6</v>
      </c>
      <c r="N1102" s="15">
        <v>-5</v>
      </c>
      <c r="O1102" s="15">
        <v>-8</v>
      </c>
      <c r="P1102" s="15">
        <v>-8</v>
      </c>
    </row>
    <row r="1103" spans="1:17">
      <c r="A1103" s="83">
        <v>1</v>
      </c>
      <c r="B1103" s="83">
        <v>2002</v>
      </c>
      <c r="F1103" s="5"/>
    </row>
    <row r="1104" spans="1:17">
      <c r="A1104" s="83">
        <v>1</v>
      </c>
      <c r="B1104" s="83">
        <v>2002</v>
      </c>
      <c r="C1104" s="84" t="s">
        <v>575</v>
      </c>
      <c r="D1104" s="84" t="s">
        <v>586</v>
      </c>
      <c r="F1104" s="5" t="s">
        <v>267</v>
      </c>
      <c r="G1104" s="1">
        <f>H1067-G1070+G1072+SUM(G1074:G1075)-G1078+G1080+SUM(G1082:G1087)-G1090+G1092+SUM(G1094:G1102)</f>
        <v>21</v>
      </c>
      <c r="H1104" s="1">
        <f t="shared" ref="H1104:P1104" si="64">I1067-H1070+H1072+SUM(H1074:H1075)-H1078+H1080+SUM(H1082:H1087)-H1090+H1092+SUM(H1094:H1102)</f>
        <v>14</v>
      </c>
      <c r="I1104" s="1">
        <f t="shared" si="64"/>
        <v>-54</v>
      </c>
      <c r="J1104" s="1">
        <f t="shared" si="64"/>
        <v>-103</v>
      </c>
      <c r="K1104" s="1">
        <f t="shared" si="64"/>
        <v>-128</v>
      </c>
      <c r="L1104" s="1">
        <f t="shared" si="64"/>
        <v>-166</v>
      </c>
      <c r="M1104" s="1">
        <f t="shared" si="64"/>
        <v>-202</v>
      </c>
      <c r="N1104" s="1">
        <f t="shared" si="64"/>
        <v>-250</v>
      </c>
      <c r="O1104" s="1">
        <f t="shared" si="64"/>
        <v>-294</v>
      </c>
      <c r="P1104" s="1">
        <f t="shared" si="64"/>
        <v>-439</v>
      </c>
      <c r="Q1104" s="1">
        <v>-641</v>
      </c>
    </row>
    <row r="1105" spans="1:17">
      <c r="F1105" s="5"/>
    </row>
    <row r="1106" spans="1:17">
      <c r="A1106" s="83">
        <v>3</v>
      </c>
      <c r="B1106" s="83">
        <v>2002</v>
      </c>
      <c r="C1106" s="84" t="s">
        <v>572</v>
      </c>
      <c r="F1106" s="5" t="s">
        <v>174</v>
      </c>
    </row>
    <row r="1107" spans="1:17">
      <c r="A1107" s="83">
        <v>3</v>
      </c>
      <c r="B1107" s="83">
        <v>2002</v>
      </c>
      <c r="C1107" s="84" t="s">
        <v>572</v>
      </c>
      <c r="D1107" s="84" t="s">
        <v>578</v>
      </c>
      <c r="F1107" s="5" t="s">
        <v>18</v>
      </c>
      <c r="G1107" s="15">
        <v>0</v>
      </c>
      <c r="H1107" s="15">
        <v>0</v>
      </c>
      <c r="I1107" s="15">
        <v>0</v>
      </c>
      <c r="J1107" s="15">
        <v>0</v>
      </c>
      <c r="K1107" s="15">
        <v>0</v>
      </c>
      <c r="L1107" s="15">
        <v>0</v>
      </c>
      <c r="M1107" s="15">
        <v>0</v>
      </c>
      <c r="N1107" s="15">
        <v>0</v>
      </c>
      <c r="O1107" s="15">
        <v>0</v>
      </c>
      <c r="P1107" s="15">
        <v>0</v>
      </c>
      <c r="Q1107" s="15">
        <v>0</v>
      </c>
    </row>
    <row r="1108" spans="1:17">
      <c r="A1108" s="83">
        <v>3</v>
      </c>
      <c r="B1108" s="83">
        <v>2002</v>
      </c>
      <c r="C1108" s="84" t="s">
        <v>572</v>
      </c>
      <c r="D1108" s="84" t="s">
        <v>579</v>
      </c>
      <c r="F1108" s="5" t="s">
        <v>19</v>
      </c>
    </row>
    <row r="1109" spans="1:17">
      <c r="A1109" s="83">
        <v>3</v>
      </c>
      <c r="B1109" s="83">
        <v>2002</v>
      </c>
      <c r="C1109" s="84" t="s">
        <v>572</v>
      </c>
      <c r="D1109" s="84" t="s">
        <v>579</v>
      </c>
      <c r="F1109" s="5" t="s">
        <v>120</v>
      </c>
      <c r="G1109" s="15">
        <v>0</v>
      </c>
      <c r="H1109" s="15">
        <v>0</v>
      </c>
      <c r="I1109" s="15">
        <v>0</v>
      </c>
      <c r="J1109" s="15">
        <v>0</v>
      </c>
      <c r="K1109" s="15">
        <v>0</v>
      </c>
      <c r="L1109" s="15">
        <v>0</v>
      </c>
      <c r="M1109" s="15">
        <v>0</v>
      </c>
      <c r="N1109" s="15">
        <v>0</v>
      </c>
      <c r="O1109" s="15">
        <v>0</v>
      </c>
      <c r="P1109" s="15">
        <v>0</v>
      </c>
      <c r="Q1109" s="15">
        <v>0</v>
      </c>
    </row>
    <row r="1110" spans="1:17">
      <c r="A1110" s="83">
        <v>3</v>
      </c>
      <c r="B1110" s="83">
        <v>2002</v>
      </c>
      <c r="C1110" s="84" t="s">
        <v>572</v>
      </c>
      <c r="D1110" s="84" t="s">
        <v>579</v>
      </c>
      <c r="F1110" s="5" t="s">
        <v>121</v>
      </c>
      <c r="G1110" s="15">
        <v>0</v>
      </c>
      <c r="H1110" s="15">
        <v>0</v>
      </c>
      <c r="I1110" s="15">
        <v>1</v>
      </c>
      <c r="J1110" s="15">
        <v>1</v>
      </c>
      <c r="K1110" s="15">
        <v>1</v>
      </c>
      <c r="L1110" s="15">
        <v>1</v>
      </c>
      <c r="M1110" s="15">
        <v>1</v>
      </c>
      <c r="N1110" s="15">
        <v>1</v>
      </c>
      <c r="O1110" s="15">
        <v>1</v>
      </c>
      <c r="P1110" s="15">
        <v>1</v>
      </c>
      <c r="Q1110" s="15">
        <v>1</v>
      </c>
    </row>
    <row r="1111" spans="1:17">
      <c r="A1111" s="83">
        <v>3</v>
      </c>
      <c r="B1111" s="83">
        <v>2002</v>
      </c>
      <c r="C1111" s="84" t="s">
        <v>572</v>
      </c>
      <c r="D1111" s="84" t="s">
        <v>580</v>
      </c>
      <c r="F1111" s="5" t="s">
        <v>202</v>
      </c>
      <c r="G1111" s="15">
        <v>0</v>
      </c>
      <c r="H1111" s="15">
        <v>0</v>
      </c>
      <c r="I1111" s="15">
        <v>0</v>
      </c>
      <c r="J1111" s="15">
        <v>0</v>
      </c>
      <c r="K1111" s="15">
        <v>0</v>
      </c>
      <c r="L1111" s="15">
        <v>0</v>
      </c>
      <c r="M1111" s="15">
        <v>0</v>
      </c>
      <c r="N1111" s="15">
        <v>0</v>
      </c>
      <c r="O1111" s="15">
        <v>0</v>
      </c>
      <c r="P1111" s="15">
        <v>1</v>
      </c>
      <c r="Q1111" s="15">
        <v>1</v>
      </c>
    </row>
    <row r="1112" spans="1:17">
      <c r="A1112" s="83">
        <v>3</v>
      </c>
      <c r="B1112" s="83">
        <v>2002</v>
      </c>
      <c r="F1112" s="5"/>
    </row>
    <row r="1113" spans="1:17">
      <c r="A1113" s="83">
        <v>3</v>
      </c>
      <c r="B1113" s="83">
        <v>2002</v>
      </c>
      <c r="C1113" s="84" t="s">
        <v>570</v>
      </c>
      <c r="F1113" s="5" t="s">
        <v>17</v>
      </c>
    </row>
    <row r="1114" spans="1:17">
      <c r="A1114" s="83">
        <v>3</v>
      </c>
      <c r="B1114" s="83">
        <v>2002</v>
      </c>
      <c r="C1114" s="84" t="s">
        <v>570</v>
      </c>
      <c r="D1114" s="84" t="s">
        <v>578</v>
      </c>
      <c r="F1114" s="5" t="s">
        <v>18</v>
      </c>
      <c r="G1114" s="15">
        <v>23</v>
      </c>
      <c r="H1114" s="15">
        <v>15</v>
      </c>
      <c r="I1114" s="15">
        <v>3</v>
      </c>
      <c r="J1114" s="15">
        <v>0</v>
      </c>
      <c r="K1114" s="15">
        <v>0</v>
      </c>
      <c r="L1114" s="15">
        <v>0</v>
      </c>
      <c r="M1114" s="15">
        <v>0</v>
      </c>
      <c r="N1114" s="15">
        <v>0</v>
      </c>
      <c r="O1114" s="15">
        <v>0</v>
      </c>
      <c r="P1114" s="15">
        <v>0</v>
      </c>
      <c r="Q1114" s="15">
        <v>0</v>
      </c>
    </row>
    <row r="1115" spans="1:17">
      <c r="A1115" s="83">
        <v>3</v>
      </c>
      <c r="B1115" s="83">
        <v>2002</v>
      </c>
      <c r="C1115" s="84" t="s">
        <v>570</v>
      </c>
      <c r="D1115" s="84" t="s">
        <v>579</v>
      </c>
      <c r="F1115" s="5" t="s">
        <v>19</v>
      </c>
    </row>
    <row r="1116" spans="1:17">
      <c r="A1116" s="83">
        <v>3</v>
      </c>
      <c r="B1116" s="83">
        <v>2002</v>
      </c>
      <c r="C1116" s="84" t="s">
        <v>570</v>
      </c>
      <c r="D1116" s="84" t="s">
        <v>580</v>
      </c>
      <c r="F1116" s="5" t="s">
        <v>202</v>
      </c>
      <c r="G1116" s="15">
        <v>0</v>
      </c>
      <c r="H1116" s="15">
        <v>-1</v>
      </c>
      <c r="I1116" s="15">
        <v>-2</v>
      </c>
      <c r="J1116" s="15">
        <v>-2</v>
      </c>
      <c r="K1116" s="15">
        <v>-2</v>
      </c>
      <c r="L1116" s="15">
        <v>-3</v>
      </c>
      <c r="M1116" s="15">
        <v>-3</v>
      </c>
      <c r="N1116" s="15">
        <v>-3</v>
      </c>
      <c r="O1116" s="15">
        <v>-3</v>
      </c>
      <c r="P1116" s="15">
        <v>-3</v>
      </c>
      <c r="Q1116" s="15">
        <v>-3</v>
      </c>
    </row>
    <row r="1117" spans="1:17">
      <c r="A1117" s="83">
        <v>3</v>
      </c>
      <c r="B1117" s="83">
        <v>2002</v>
      </c>
      <c r="F1117" s="5"/>
    </row>
    <row r="1118" spans="1:17">
      <c r="A1118" s="83">
        <v>3</v>
      </c>
      <c r="B1118" s="83">
        <v>2002</v>
      </c>
      <c r="C1118" s="84" t="s">
        <v>571</v>
      </c>
      <c r="F1118" s="5" t="s">
        <v>20</v>
      </c>
    </row>
    <row r="1119" spans="1:17">
      <c r="A1119" s="83">
        <v>3</v>
      </c>
      <c r="B1119" s="83">
        <v>2002</v>
      </c>
      <c r="C1119" s="84" t="s">
        <v>571</v>
      </c>
      <c r="D1119" s="84" t="s">
        <v>578</v>
      </c>
      <c r="F1119" s="5" t="s">
        <v>18</v>
      </c>
      <c r="G1119" s="15">
        <v>0</v>
      </c>
      <c r="H1119" s="15">
        <v>0</v>
      </c>
      <c r="I1119" s="15">
        <v>0</v>
      </c>
      <c r="J1119" s="15">
        <v>0</v>
      </c>
      <c r="K1119" s="15">
        <v>0</v>
      </c>
      <c r="L1119" s="15">
        <v>1</v>
      </c>
      <c r="M1119" s="15">
        <v>1</v>
      </c>
      <c r="N1119" s="15">
        <v>1</v>
      </c>
      <c r="O1119" s="15">
        <v>1</v>
      </c>
      <c r="P1119" s="15">
        <v>2</v>
      </c>
      <c r="Q1119" s="15">
        <v>2</v>
      </c>
    </row>
    <row r="1120" spans="1:17">
      <c r="A1120" s="83">
        <v>3</v>
      </c>
      <c r="B1120" s="83">
        <v>2002</v>
      </c>
      <c r="C1120" s="84" t="s">
        <v>571</v>
      </c>
      <c r="D1120" s="84" t="s">
        <v>579</v>
      </c>
      <c r="F1120" s="5" t="s">
        <v>19</v>
      </c>
    </row>
    <row r="1121" spans="1:17">
      <c r="A1121" s="83">
        <v>3</v>
      </c>
      <c r="B1121" s="83">
        <v>2002</v>
      </c>
      <c r="C1121" s="84" t="s">
        <v>571</v>
      </c>
      <c r="D1121" s="84" t="s">
        <v>579</v>
      </c>
      <c r="F1121" s="5" t="s">
        <v>176</v>
      </c>
      <c r="G1121" s="15">
        <v>-2</v>
      </c>
      <c r="H1121" s="15">
        <v>-3</v>
      </c>
      <c r="I1121" s="15">
        <v>0</v>
      </c>
      <c r="J1121" s="15">
        <v>0</v>
      </c>
      <c r="K1121" s="15">
        <v>-2</v>
      </c>
      <c r="L1121" s="15">
        <v>-2</v>
      </c>
      <c r="M1121" s="15">
        <v>-2</v>
      </c>
      <c r="N1121" s="15">
        <v>-2</v>
      </c>
      <c r="O1121" s="15">
        <v>-2</v>
      </c>
      <c r="P1121" s="15">
        <v>-2</v>
      </c>
      <c r="Q1121" s="15">
        <v>-2</v>
      </c>
    </row>
    <row r="1122" spans="1:17">
      <c r="A1122" s="83">
        <v>3</v>
      </c>
      <c r="B1122" s="83">
        <v>2002</v>
      </c>
      <c r="C1122" s="84" t="s">
        <v>571</v>
      </c>
      <c r="D1122" s="84" t="s">
        <v>579</v>
      </c>
      <c r="F1122" s="5" t="s">
        <v>268</v>
      </c>
    </row>
    <row r="1123" spans="1:17">
      <c r="A1123" s="83">
        <v>3</v>
      </c>
      <c r="B1123" s="83">
        <v>2002</v>
      </c>
      <c r="C1123" s="84" t="s">
        <v>571</v>
      </c>
      <c r="D1123" s="84" t="s">
        <v>579</v>
      </c>
      <c r="F1123" s="5" t="s">
        <v>269</v>
      </c>
      <c r="G1123" s="15">
        <v>-1</v>
      </c>
      <c r="H1123" s="15">
        <v>-2</v>
      </c>
      <c r="I1123" s="15">
        <v>-3</v>
      </c>
      <c r="J1123" s="15">
        <v>-6</v>
      </c>
      <c r="K1123" s="15">
        <v>-6</v>
      </c>
      <c r="L1123" s="15">
        <v>-7</v>
      </c>
      <c r="M1123" s="15">
        <v>-9</v>
      </c>
      <c r="N1123" s="15">
        <v>-10</v>
      </c>
      <c r="O1123" s="15">
        <v>-12</v>
      </c>
      <c r="P1123" s="15">
        <v>-12</v>
      </c>
      <c r="Q1123" s="15">
        <v>-10</v>
      </c>
    </row>
    <row r="1124" spans="1:17">
      <c r="A1124" s="83">
        <v>3</v>
      </c>
      <c r="B1124" s="83">
        <v>2002</v>
      </c>
      <c r="C1124" s="84" t="s">
        <v>571</v>
      </c>
      <c r="D1124" s="84" t="s">
        <v>579</v>
      </c>
      <c r="F1124" s="5" t="s">
        <v>270</v>
      </c>
      <c r="G1124" s="15">
        <v>3</v>
      </c>
      <c r="H1124" s="15">
        <v>2</v>
      </c>
      <c r="I1124" s="15">
        <v>2</v>
      </c>
      <c r="J1124" s="15">
        <v>2</v>
      </c>
      <c r="K1124" s="15">
        <v>2</v>
      </c>
      <c r="L1124" s="15">
        <v>2</v>
      </c>
      <c r="M1124" s="15">
        <v>2</v>
      </c>
      <c r="N1124" s="15">
        <v>2</v>
      </c>
      <c r="O1124" s="15">
        <v>2</v>
      </c>
      <c r="P1124" s="15">
        <v>2</v>
      </c>
      <c r="Q1124" s="15">
        <v>2</v>
      </c>
    </row>
    <row r="1125" spans="1:17">
      <c r="A1125" s="83">
        <v>3</v>
      </c>
      <c r="B1125" s="83">
        <v>2002</v>
      </c>
      <c r="C1125" s="84" t="s">
        <v>571</v>
      </c>
      <c r="D1125" s="84" t="s">
        <v>580</v>
      </c>
      <c r="F1125" s="5" t="s">
        <v>271</v>
      </c>
      <c r="G1125" s="15">
        <v>0</v>
      </c>
      <c r="H1125" s="15">
        <v>0</v>
      </c>
      <c r="I1125" s="15">
        <v>-1</v>
      </c>
      <c r="J1125" s="15">
        <v>-1</v>
      </c>
      <c r="K1125" s="15">
        <v>-1</v>
      </c>
      <c r="L1125" s="15">
        <v>-2</v>
      </c>
      <c r="M1125" s="15">
        <v>-2</v>
      </c>
      <c r="N1125" s="15">
        <v>-3</v>
      </c>
      <c r="O1125" s="15">
        <v>-4</v>
      </c>
      <c r="P1125" s="15">
        <v>-5</v>
      </c>
      <c r="Q1125" s="15">
        <v>-5</v>
      </c>
    </row>
    <row r="1126" spans="1:17">
      <c r="A1126" s="83">
        <v>3</v>
      </c>
      <c r="B1126" s="83">
        <v>2002</v>
      </c>
      <c r="C1126" s="84" t="s">
        <v>571</v>
      </c>
      <c r="D1126" s="84" t="s">
        <v>579</v>
      </c>
      <c r="F1126" s="5" t="s">
        <v>272</v>
      </c>
      <c r="G1126" s="15">
        <v>-3</v>
      </c>
      <c r="H1126" s="15">
        <v>-1</v>
      </c>
      <c r="I1126" s="15">
        <v>-1</v>
      </c>
      <c r="J1126" s="15">
        <v>-2</v>
      </c>
      <c r="K1126" s="15">
        <v>1</v>
      </c>
      <c r="L1126" s="15">
        <v>3</v>
      </c>
      <c r="M1126" s="15">
        <v>3</v>
      </c>
      <c r="N1126" s="15">
        <v>3</v>
      </c>
      <c r="O1126" s="15">
        <v>4</v>
      </c>
      <c r="P1126" s="15">
        <v>5</v>
      </c>
      <c r="Q1126" s="15">
        <v>6</v>
      </c>
    </row>
    <row r="1127" spans="1:17">
      <c r="A1127" s="83">
        <v>3</v>
      </c>
      <c r="B1127" s="83">
        <v>2002</v>
      </c>
      <c r="F1127" s="5"/>
    </row>
    <row r="1128" spans="1:17">
      <c r="A1128" s="83">
        <v>3</v>
      </c>
      <c r="B1128" s="83">
        <v>2002</v>
      </c>
      <c r="C1128" s="84" t="s">
        <v>575</v>
      </c>
      <c r="D1128" s="84" t="s">
        <v>586</v>
      </c>
      <c r="F1128" s="5" t="s">
        <v>273</v>
      </c>
      <c r="G1128" s="1">
        <f>G1104-G1107+SUM(G1109:G1111)-G1114+G1116-G1119+G1121+SUM(G1123:G1126)</f>
        <v>-5</v>
      </c>
      <c r="H1128" s="1">
        <f t="shared" ref="H1128:Q1128" si="65">H1104-H1107+SUM(H1109:H1111)-H1114+H1116-H1119+H1121+SUM(H1123:H1126)</f>
        <v>-6</v>
      </c>
      <c r="I1128" s="1">
        <f t="shared" si="65"/>
        <v>-61</v>
      </c>
      <c r="J1128" s="1">
        <f t="shared" si="65"/>
        <v>-111</v>
      </c>
      <c r="K1128" s="1">
        <f t="shared" si="65"/>
        <v>-135</v>
      </c>
      <c r="L1128" s="1">
        <f t="shared" si="65"/>
        <v>-175</v>
      </c>
      <c r="M1128" s="1">
        <f t="shared" si="65"/>
        <v>-213</v>
      </c>
      <c r="N1128" s="1">
        <f t="shared" si="65"/>
        <v>-263</v>
      </c>
      <c r="O1128" s="1">
        <f t="shared" si="65"/>
        <v>-309</v>
      </c>
      <c r="P1128" s="1">
        <f t="shared" si="65"/>
        <v>-454</v>
      </c>
      <c r="Q1128" s="1">
        <f t="shared" si="65"/>
        <v>-653</v>
      </c>
    </row>
    <row r="1129" spans="1:17">
      <c r="F1129" s="5"/>
    </row>
    <row r="1130" spans="1:17">
      <c r="A1130" s="83">
        <v>8</v>
      </c>
      <c r="B1130" s="83">
        <v>2002</v>
      </c>
      <c r="C1130" s="84" t="s">
        <v>572</v>
      </c>
      <c r="F1130" s="5" t="s">
        <v>174</v>
      </c>
    </row>
    <row r="1131" spans="1:17">
      <c r="A1131" s="83">
        <v>8</v>
      </c>
      <c r="B1131" s="83">
        <v>2002</v>
      </c>
      <c r="C1131" s="84" t="s">
        <v>572</v>
      </c>
      <c r="D1131" s="84" t="s">
        <v>578</v>
      </c>
      <c r="F1131" s="5" t="s">
        <v>18</v>
      </c>
      <c r="G1131" s="1">
        <v>-43</v>
      </c>
      <c r="H1131" s="1">
        <v>-40</v>
      </c>
      <c r="I1131" s="1">
        <v>-30</v>
      </c>
      <c r="J1131" s="1">
        <v>-4</v>
      </c>
      <c r="K1131" s="1">
        <v>15</v>
      </c>
      <c r="L1131" s="1">
        <v>16</v>
      </c>
      <c r="M1131" s="1">
        <v>16</v>
      </c>
      <c r="N1131" s="1">
        <v>13</v>
      </c>
      <c r="O1131" s="1">
        <v>10</v>
      </c>
      <c r="P1131" s="1">
        <v>7</v>
      </c>
      <c r="Q1131" s="1">
        <v>4</v>
      </c>
    </row>
    <row r="1132" spans="1:17">
      <c r="A1132" s="83">
        <v>8</v>
      </c>
      <c r="B1132" s="83">
        <v>2002</v>
      </c>
      <c r="C1132" s="84" t="s">
        <v>572</v>
      </c>
      <c r="D1132" s="84" t="s">
        <v>579</v>
      </c>
      <c r="F1132" s="5" t="s">
        <v>19</v>
      </c>
    </row>
    <row r="1133" spans="1:17">
      <c r="A1133" s="83">
        <v>8</v>
      </c>
      <c r="B1133" s="83">
        <v>2002</v>
      </c>
      <c r="C1133" s="84" t="s">
        <v>572</v>
      </c>
      <c r="D1133" s="84" t="s">
        <v>579</v>
      </c>
      <c r="F1133" s="5" t="s">
        <v>176</v>
      </c>
      <c r="G1133" s="1">
        <v>6</v>
      </c>
      <c r="H1133" s="1">
        <v>23</v>
      </c>
      <c r="I1133" s="1">
        <v>23</v>
      </c>
      <c r="J1133" s="1">
        <v>25</v>
      </c>
      <c r="K1133" s="1">
        <v>26</v>
      </c>
      <c r="L1133" s="1">
        <v>27</v>
      </c>
      <c r="M1133" s="1">
        <v>28</v>
      </c>
      <c r="N1133" s="1">
        <v>28</v>
      </c>
      <c r="O1133" s="1">
        <v>29</v>
      </c>
      <c r="P1133" s="1">
        <v>30</v>
      </c>
      <c r="Q1133" s="1">
        <v>30</v>
      </c>
    </row>
    <row r="1134" spans="1:17">
      <c r="A1134" s="83">
        <v>8</v>
      </c>
      <c r="B1134" s="83">
        <v>2002</v>
      </c>
      <c r="C1134" s="84" t="s">
        <v>572</v>
      </c>
      <c r="D1134" s="84" t="s">
        <v>579</v>
      </c>
      <c r="F1134" s="5" t="s">
        <v>268</v>
      </c>
    </row>
    <row r="1135" spans="1:17">
      <c r="A1135" s="83">
        <v>8</v>
      </c>
      <c r="B1135" s="83">
        <v>2002</v>
      </c>
      <c r="C1135" s="84" t="s">
        <v>572</v>
      </c>
      <c r="D1135" s="84" t="s">
        <v>579</v>
      </c>
      <c r="F1135" s="1" t="s">
        <v>274</v>
      </c>
      <c r="G1135" s="1">
        <v>2</v>
      </c>
      <c r="H1135" s="1">
        <v>8</v>
      </c>
      <c r="I1135" s="1">
        <v>10</v>
      </c>
      <c r="J1135" s="1">
        <v>10</v>
      </c>
      <c r="K1135" s="1">
        <v>10</v>
      </c>
      <c r="L1135" s="1">
        <v>9</v>
      </c>
      <c r="M1135" s="1">
        <v>8</v>
      </c>
      <c r="N1135" s="1">
        <v>8</v>
      </c>
      <c r="O1135" s="1">
        <v>8</v>
      </c>
      <c r="P1135" s="1">
        <v>7</v>
      </c>
      <c r="Q1135" s="1">
        <v>7</v>
      </c>
    </row>
    <row r="1136" spans="1:17">
      <c r="A1136" s="83">
        <v>8</v>
      </c>
      <c r="B1136" s="83">
        <v>2002</v>
      </c>
      <c r="C1136" s="84" t="s">
        <v>572</v>
      </c>
      <c r="D1136" s="84" t="s">
        <v>579</v>
      </c>
      <c r="F1136" s="1" t="s">
        <v>275</v>
      </c>
      <c r="G1136" s="1">
        <v>0</v>
      </c>
      <c r="H1136" s="1">
        <v>0</v>
      </c>
      <c r="I1136" s="1">
        <v>1</v>
      </c>
      <c r="J1136" s="1">
        <v>1</v>
      </c>
      <c r="K1136" s="1">
        <v>1</v>
      </c>
      <c r="L1136" s="1">
        <v>1</v>
      </c>
      <c r="M1136" s="1">
        <v>1</v>
      </c>
      <c r="N1136" s="1">
        <v>1</v>
      </c>
      <c r="O1136" s="1">
        <v>1</v>
      </c>
      <c r="P1136" s="1">
        <v>1</v>
      </c>
      <c r="Q1136" s="1">
        <v>1</v>
      </c>
    </row>
    <row r="1137" spans="1:17">
      <c r="A1137" s="83">
        <v>8</v>
      </c>
      <c r="B1137" s="83">
        <v>2002</v>
      </c>
      <c r="C1137" s="84" t="s">
        <v>572</v>
      </c>
      <c r="D1137" s="84" t="s">
        <v>579</v>
      </c>
      <c r="F1137" s="1" t="s">
        <v>276</v>
      </c>
      <c r="G1137" s="1">
        <v>8</v>
      </c>
      <c r="H1137" s="1">
        <v>4</v>
      </c>
      <c r="I1137" s="1">
        <v>0</v>
      </c>
      <c r="J1137" s="1">
        <v>0</v>
      </c>
      <c r="K1137" s="1">
        <v>0</v>
      </c>
      <c r="L1137" s="1">
        <v>0</v>
      </c>
      <c r="M1137" s="1">
        <v>0</v>
      </c>
      <c r="N1137" s="1">
        <v>0</v>
      </c>
      <c r="O1137" s="1">
        <v>0</v>
      </c>
      <c r="P1137" s="1">
        <v>0</v>
      </c>
      <c r="Q1137" s="1">
        <v>0</v>
      </c>
    </row>
    <row r="1138" spans="1:17">
      <c r="A1138" s="83">
        <v>8</v>
      </c>
      <c r="B1138" s="83">
        <v>2002</v>
      </c>
      <c r="C1138" s="84" t="s">
        <v>572</v>
      </c>
      <c r="D1138" s="84" t="s">
        <v>579</v>
      </c>
      <c r="F1138" s="1" t="s">
        <v>277</v>
      </c>
      <c r="G1138" s="1">
        <v>0</v>
      </c>
      <c r="H1138" s="1">
        <v>3</v>
      </c>
      <c r="I1138" s="1">
        <v>0</v>
      </c>
      <c r="J1138" s="1">
        <v>1</v>
      </c>
      <c r="K1138" s="1">
        <v>-2</v>
      </c>
      <c r="L1138" s="1">
        <v>-2</v>
      </c>
      <c r="M1138" s="1">
        <v>0</v>
      </c>
      <c r="N1138" s="1">
        <v>0</v>
      </c>
      <c r="O1138" s="1">
        <v>0</v>
      </c>
      <c r="P1138" s="1">
        <v>0</v>
      </c>
      <c r="Q1138" s="1">
        <v>0</v>
      </c>
    </row>
    <row r="1139" spans="1:17">
      <c r="A1139" s="83">
        <v>8</v>
      </c>
      <c r="B1139" s="83">
        <v>2002</v>
      </c>
      <c r="C1139" s="84" t="s">
        <v>572</v>
      </c>
      <c r="D1139" s="84" t="s">
        <v>580</v>
      </c>
      <c r="F1139" s="1" t="s">
        <v>278</v>
      </c>
      <c r="G1139" s="1">
        <v>0</v>
      </c>
      <c r="H1139" s="1">
        <v>3</v>
      </c>
      <c r="I1139" s="1">
        <v>8</v>
      </c>
      <c r="J1139" s="1">
        <v>12</v>
      </c>
      <c r="K1139" s="1">
        <v>14</v>
      </c>
      <c r="L1139" s="1">
        <v>16</v>
      </c>
      <c r="M1139" s="1">
        <v>18</v>
      </c>
      <c r="N1139" s="1">
        <v>21</v>
      </c>
      <c r="O1139" s="1">
        <v>23</v>
      </c>
      <c r="P1139" s="1">
        <v>26</v>
      </c>
      <c r="Q1139" s="1">
        <v>29</v>
      </c>
    </row>
    <row r="1140" spans="1:17">
      <c r="A1140" s="83">
        <v>8</v>
      </c>
      <c r="B1140" s="83">
        <v>2002</v>
      </c>
      <c r="C1140" s="84" t="s">
        <v>572</v>
      </c>
      <c r="D1140" s="84" t="s">
        <v>579</v>
      </c>
      <c r="F1140" s="1" t="s">
        <v>272</v>
      </c>
      <c r="G1140" s="1">
        <v>0</v>
      </c>
      <c r="H1140" s="1">
        <v>0</v>
      </c>
      <c r="I1140" s="1">
        <v>0</v>
      </c>
      <c r="J1140" s="1">
        <v>0</v>
      </c>
      <c r="K1140" s="1">
        <v>0</v>
      </c>
      <c r="L1140" s="1">
        <v>0</v>
      </c>
      <c r="M1140" s="1">
        <v>0</v>
      </c>
      <c r="N1140" s="1">
        <v>0</v>
      </c>
      <c r="O1140" s="1">
        <v>0</v>
      </c>
      <c r="P1140" s="1">
        <v>0</v>
      </c>
      <c r="Q1140" s="1">
        <v>0</v>
      </c>
    </row>
    <row r="1141" spans="1:17">
      <c r="A1141" s="83">
        <v>8</v>
      </c>
      <c r="B1141" s="83">
        <v>2002</v>
      </c>
      <c r="F1141" s="5"/>
    </row>
    <row r="1142" spans="1:17">
      <c r="A1142" s="83">
        <v>8</v>
      </c>
      <c r="B1142" s="83">
        <v>2002</v>
      </c>
      <c r="C1142" s="84" t="s">
        <v>570</v>
      </c>
      <c r="F1142" s="5" t="s">
        <v>17</v>
      </c>
    </row>
    <row r="1143" spans="1:17">
      <c r="A1143" s="83">
        <v>8</v>
      </c>
      <c r="B1143" s="83">
        <v>2002</v>
      </c>
      <c r="C1143" s="84" t="s">
        <v>570</v>
      </c>
      <c r="D1143" s="84" t="s">
        <v>578</v>
      </c>
      <c r="F1143" s="5" t="s">
        <v>18</v>
      </c>
      <c r="G1143" s="1">
        <v>0</v>
      </c>
      <c r="H1143" s="1">
        <v>-22</v>
      </c>
      <c r="I1143" s="1">
        <v>-35</v>
      </c>
      <c r="J1143" s="1">
        <v>-32</v>
      </c>
      <c r="K1143" s="1">
        <v>-20</v>
      </c>
      <c r="L1143" s="1">
        <v>-10</v>
      </c>
      <c r="M1143" s="1">
        <v>1</v>
      </c>
      <c r="N1143" s="1">
        <v>10</v>
      </c>
      <c r="O1143" s="1">
        <v>20</v>
      </c>
      <c r="P1143" s="1">
        <v>31</v>
      </c>
      <c r="Q1143" s="1">
        <v>41</v>
      </c>
    </row>
    <row r="1144" spans="1:17">
      <c r="A1144" s="83">
        <v>8</v>
      </c>
      <c r="B1144" s="83">
        <v>2002</v>
      </c>
      <c r="C1144" s="84" t="s">
        <v>570</v>
      </c>
      <c r="D1144" s="84" t="s">
        <v>579</v>
      </c>
      <c r="F1144" s="5" t="s">
        <v>19</v>
      </c>
    </row>
    <row r="1145" spans="1:17">
      <c r="A1145" s="83">
        <v>8</v>
      </c>
      <c r="B1145" s="83">
        <v>2002</v>
      </c>
      <c r="C1145" s="84" t="s">
        <v>570</v>
      </c>
      <c r="D1145" s="84" t="s">
        <v>579</v>
      </c>
      <c r="F1145" s="5" t="s">
        <v>120</v>
      </c>
      <c r="G1145" s="1">
        <v>0</v>
      </c>
      <c r="H1145" s="1">
        <v>-2</v>
      </c>
      <c r="I1145" s="1">
        <v>-4</v>
      </c>
      <c r="J1145" s="1">
        <v>-5</v>
      </c>
      <c r="K1145" s="1">
        <v>-4</v>
      </c>
      <c r="L1145" s="1">
        <v>-4</v>
      </c>
      <c r="M1145" s="1">
        <v>-3</v>
      </c>
      <c r="N1145" s="1">
        <v>-3</v>
      </c>
      <c r="O1145" s="1">
        <v>-2</v>
      </c>
      <c r="P1145" s="1">
        <v>-1</v>
      </c>
      <c r="Q1145" s="1">
        <v>1</v>
      </c>
    </row>
    <row r="1146" spans="1:17">
      <c r="A1146" s="83">
        <v>8</v>
      </c>
      <c r="B1146" s="83">
        <v>2002</v>
      </c>
      <c r="C1146" s="84" t="s">
        <v>570</v>
      </c>
      <c r="D1146" s="84" t="s">
        <v>579</v>
      </c>
      <c r="F1146" s="5" t="s">
        <v>121</v>
      </c>
    </row>
    <row r="1147" spans="1:17">
      <c r="A1147" s="83">
        <v>8</v>
      </c>
      <c r="B1147" s="83">
        <v>2002</v>
      </c>
      <c r="C1147" s="84" t="s">
        <v>570</v>
      </c>
      <c r="D1147" s="84" t="s">
        <v>579</v>
      </c>
      <c r="F1147" s="1" t="s">
        <v>279</v>
      </c>
      <c r="G1147" s="1">
        <v>0</v>
      </c>
      <c r="H1147" s="1">
        <v>-1</v>
      </c>
      <c r="I1147" s="1">
        <v>-3</v>
      </c>
      <c r="J1147" s="1">
        <v>-4</v>
      </c>
      <c r="K1147" s="1">
        <v>-5</v>
      </c>
      <c r="L1147" s="1">
        <v>-6</v>
      </c>
      <c r="M1147" s="1">
        <v>-7</v>
      </c>
      <c r="N1147" s="1">
        <v>-8</v>
      </c>
      <c r="O1147" s="1">
        <v>-10</v>
      </c>
      <c r="P1147" s="1">
        <v>-11</v>
      </c>
      <c r="Q1147" s="1">
        <v>-12</v>
      </c>
    </row>
    <row r="1148" spans="1:17">
      <c r="A1148" s="83">
        <v>8</v>
      </c>
      <c r="B1148" s="83">
        <v>2002</v>
      </c>
      <c r="C1148" s="84" t="s">
        <v>570</v>
      </c>
      <c r="D1148" s="84" t="s">
        <v>579</v>
      </c>
      <c r="F1148" s="1" t="s">
        <v>280</v>
      </c>
      <c r="G1148" s="1">
        <v>-5</v>
      </c>
      <c r="H1148" s="1">
        <v>-4</v>
      </c>
      <c r="I1148" s="1">
        <v>0</v>
      </c>
      <c r="J1148" s="1">
        <v>-1</v>
      </c>
      <c r="K1148" s="1">
        <v>0</v>
      </c>
      <c r="L1148" s="1">
        <v>0</v>
      </c>
      <c r="M1148" s="1">
        <v>0</v>
      </c>
      <c r="N1148" s="1">
        <v>0</v>
      </c>
      <c r="O1148" s="1">
        <v>0</v>
      </c>
      <c r="P1148" s="1">
        <v>0</v>
      </c>
      <c r="Q1148" s="1">
        <v>0</v>
      </c>
    </row>
    <row r="1149" spans="1:17">
      <c r="A1149" s="83">
        <v>8</v>
      </c>
      <c r="B1149" s="83">
        <v>2002</v>
      </c>
      <c r="C1149" s="84" t="s">
        <v>570</v>
      </c>
      <c r="D1149" s="84" t="s">
        <v>580</v>
      </c>
      <c r="F1149" s="1" t="s">
        <v>281</v>
      </c>
      <c r="G1149" s="1">
        <v>1</v>
      </c>
      <c r="H1149" s="1">
        <v>-15</v>
      </c>
      <c r="I1149" s="1">
        <v>-12</v>
      </c>
      <c r="J1149" s="1">
        <v>-5</v>
      </c>
      <c r="K1149" s="1">
        <v>-1</v>
      </c>
      <c r="L1149" s="1">
        <v>0</v>
      </c>
      <c r="M1149" s="1">
        <v>0</v>
      </c>
      <c r="N1149" s="1">
        <v>0</v>
      </c>
      <c r="O1149" s="1">
        <v>0</v>
      </c>
      <c r="P1149" s="1">
        <v>0</v>
      </c>
      <c r="Q1149" s="1">
        <v>0</v>
      </c>
    </row>
    <row r="1150" spans="1:17">
      <c r="A1150" s="83">
        <v>8</v>
      </c>
      <c r="B1150" s="83">
        <v>2002</v>
      </c>
      <c r="C1150" s="84" t="s">
        <v>570</v>
      </c>
      <c r="D1150" s="84" t="s">
        <v>580</v>
      </c>
      <c r="F1150" s="1" t="s">
        <v>278</v>
      </c>
      <c r="G1150" s="1">
        <v>0</v>
      </c>
      <c r="H1150" s="1">
        <v>0</v>
      </c>
      <c r="I1150" s="1">
        <v>0</v>
      </c>
      <c r="J1150" s="1">
        <v>1</v>
      </c>
      <c r="K1150" s="1">
        <v>2</v>
      </c>
      <c r="L1150" s="1">
        <v>2</v>
      </c>
      <c r="M1150" s="1">
        <v>2</v>
      </c>
      <c r="N1150" s="1">
        <v>1</v>
      </c>
      <c r="O1150" s="1">
        <v>-1</v>
      </c>
      <c r="P1150" s="1">
        <v>-3</v>
      </c>
      <c r="Q1150" s="1">
        <v>-5</v>
      </c>
    </row>
    <row r="1151" spans="1:17">
      <c r="A1151" s="83">
        <v>8</v>
      </c>
      <c r="B1151" s="83">
        <v>2002</v>
      </c>
      <c r="C1151" s="84" t="s">
        <v>570</v>
      </c>
      <c r="D1151" s="84" t="s">
        <v>579</v>
      </c>
      <c r="F1151" s="1" t="s">
        <v>272</v>
      </c>
      <c r="G1151" s="1">
        <v>0</v>
      </c>
      <c r="H1151" s="1">
        <v>-1</v>
      </c>
      <c r="I1151" s="1">
        <v>-1</v>
      </c>
      <c r="J1151" s="1">
        <v>-1</v>
      </c>
      <c r="K1151" s="1">
        <v>-1</v>
      </c>
      <c r="L1151" s="1">
        <v>-1</v>
      </c>
      <c r="M1151" s="1">
        <v>-1</v>
      </c>
      <c r="N1151" s="1">
        <v>-1</v>
      </c>
      <c r="O1151" s="1">
        <v>0</v>
      </c>
      <c r="P1151" s="1">
        <v>0</v>
      </c>
      <c r="Q1151" s="1">
        <v>1</v>
      </c>
    </row>
    <row r="1152" spans="1:17">
      <c r="A1152" s="83">
        <v>8</v>
      </c>
      <c r="B1152" s="83">
        <v>2002</v>
      </c>
      <c r="F1152" s="5"/>
    </row>
    <row r="1153" spans="1:17">
      <c r="A1153" s="83">
        <v>8</v>
      </c>
      <c r="B1153" s="83">
        <v>2002</v>
      </c>
      <c r="C1153" s="84" t="s">
        <v>571</v>
      </c>
      <c r="F1153" s="5" t="s">
        <v>20</v>
      </c>
    </row>
    <row r="1154" spans="1:17">
      <c r="A1154" s="83">
        <v>8</v>
      </c>
      <c r="B1154" s="83">
        <v>2002</v>
      </c>
      <c r="C1154" s="84" t="s">
        <v>571</v>
      </c>
      <c r="D1154" s="84" t="s">
        <v>578</v>
      </c>
      <c r="F1154" s="5" t="s">
        <v>18</v>
      </c>
      <c r="G1154" s="1">
        <v>-104</v>
      </c>
      <c r="H1154" s="1">
        <v>-61</v>
      </c>
      <c r="I1154" s="1">
        <v>-61</v>
      </c>
      <c r="J1154" s="1">
        <v>-62</v>
      </c>
      <c r="K1154" s="1">
        <v>-61</v>
      </c>
      <c r="L1154" s="1">
        <v>-62</v>
      </c>
      <c r="M1154" s="1">
        <v>-66</v>
      </c>
      <c r="N1154" s="1">
        <v>-72</v>
      </c>
      <c r="O1154" s="1">
        <v>-74</v>
      </c>
      <c r="P1154" s="1">
        <v>-74</v>
      </c>
      <c r="Q1154" s="1">
        <v>-75</v>
      </c>
    </row>
    <row r="1155" spans="1:17">
      <c r="A1155" s="83">
        <v>8</v>
      </c>
      <c r="B1155" s="83">
        <v>2002</v>
      </c>
      <c r="C1155" s="84" t="s">
        <v>571</v>
      </c>
      <c r="D1155" s="84" t="s">
        <v>579</v>
      </c>
      <c r="F1155" s="5" t="s">
        <v>19</v>
      </c>
    </row>
    <row r="1156" spans="1:17">
      <c r="A1156" s="83">
        <v>8</v>
      </c>
      <c r="B1156" s="83">
        <v>2002</v>
      </c>
      <c r="C1156" s="84" t="s">
        <v>571</v>
      </c>
      <c r="D1156" s="84" t="s">
        <v>579</v>
      </c>
      <c r="F1156" s="5" t="s">
        <v>120</v>
      </c>
      <c r="G1156" s="1">
        <v>-4</v>
      </c>
      <c r="H1156" s="1">
        <v>1</v>
      </c>
      <c r="I1156" s="1">
        <v>0</v>
      </c>
      <c r="J1156" s="1">
        <v>1</v>
      </c>
      <c r="K1156" s="1">
        <v>1</v>
      </c>
      <c r="L1156" s="1">
        <v>1</v>
      </c>
      <c r="M1156" s="1">
        <v>1</v>
      </c>
      <c r="N1156" s="1">
        <v>1</v>
      </c>
      <c r="O1156" s="1">
        <v>1</v>
      </c>
      <c r="P1156" s="1">
        <v>1</v>
      </c>
      <c r="Q1156" s="1">
        <v>1</v>
      </c>
    </row>
    <row r="1157" spans="1:17">
      <c r="A1157" s="83">
        <v>8</v>
      </c>
      <c r="B1157" s="83">
        <v>2002</v>
      </c>
      <c r="C1157" s="84" t="s">
        <v>571</v>
      </c>
      <c r="D1157" s="84" t="s">
        <v>579</v>
      </c>
      <c r="F1157" s="5" t="s">
        <v>121</v>
      </c>
    </row>
    <row r="1158" spans="1:17">
      <c r="A1158" s="83">
        <v>8</v>
      </c>
      <c r="B1158" s="83">
        <v>2002</v>
      </c>
      <c r="C1158" s="84" t="s">
        <v>571</v>
      </c>
      <c r="D1158" s="84" t="s">
        <v>579</v>
      </c>
      <c r="F1158" s="1" t="s">
        <v>269</v>
      </c>
      <c r="G1158" s="1">
        <v>5</v>
      </c>
      <c r="H1158" s="1">
        <v>2</v>
      </c>
      <c r="I1158" s="1">
        <v>-1</v>
      </c>
      <c r="J1158" s="1">
        <v>-2</v>
      </c>
      <c r="K1158" s="1">
        <v>-3</v>
      </c>
      <c r="L1158" s="1">
        <v>-4</v>
      </c>
      <c r="M1158" s="1">
        <v>-5</v>
      </c>
      <c r="N1158" s="1">
        <v>-6</v>
      </c>
      <c r="O1158" s="1">
        <v>-7</v>
      </c>
      <c r="P1158" s="1">
        <v>-8</v>
      </c>
      <c r="Q1158" s="1">
        <v>-10</v>
      </c>
    </row>
    <row r="1159" spans="1:17">
      <c r="A1159" s="83">
        <v>8</v>
      </c>
      <c r="B1159" s="83">
        <v>2002</v>
      </c>
      <c r="C1159" s="84" t="s">
        <v>571</v>
      </c>
      <c r="D1159" s="84" t="s">
        <v>580</v>
      </c>
      <c r="F1159" s="1" t="s">
        <v>278</v>
      </c>
      <c r="G1159" s="1">
        <v>1</v>
      </c>
      <c r="H1159" s="1">
        <v>10</v>
      </c>
      <c r="I1159" s="1">
        <v>15</v>
      </c>
      <c r="J1159" s="1">
        <v>14</v>
      </c>
      <c r="K1159" s="1">
        <v>16</v>
      </c>
      <c r="L1159" s="1">
        <v>21</v>
      </c>
      <c r="M1159" s="1">
        <v>29</v>
      </c>
      <c r="N1159" s="1">
        <v>36</v>
      </c>
      <c r="O1159" s="1">
        <v>41</v>
      </c>
      <c r="P1159" s="1">
        <v>48</v>
      </c>
      <c r="Q1159" s="1">
        <v>55</v>
      </c>
    </row>
    <row r="1160" spans="1:17">
      <c r="A1160" s="83">
        <v>8</v>
      </c>
      <c r="B1160" s="83">
        <v>2002</v>
      </c>
      <c r="C1160" s="84" t="s">
        <v>571</v>
      </c>
      <c r="D1160" s="84" t="s">
        <v>579</v>
      </c>
      <c r="F1160" s="1" t="s">
        <v>272</v>
      </c>
      <c r="G1160" s="1">
        <v>1</v>
      </c>
      <c r="H1160" s="1">
        <v>-3</v>
      </c>
      <c r="I1160" s="1">
        <v>10</v>
      </c>
      <c r="J1160" s="1">
        <v>5</v>
      </c>
      <c r="K1160" s="1">
        <v>0</v>
      </c>
      <c r="L1160" s="1">
        <v>7</v>
      </c>
      <c r="M1160" s="1">
        <v>5</v>
      </c>
      <c r="N1160" s="1">
        <v>3</v>
      </c>
      <c r="O1160" s="1">
        <v>5</v>
      </c>
      <c r="P1160" s="1">
        <v>5</v>
      </c>
      <c r="Q1160" s="1">
        <v>3</v>
      </c>
    </row>
    <row r="1161" spans="1:17">
      <c r="A1161" s="83">
        <v>8</v>
      </c>
      <c r="B1161" s="83">
        <v>2002</v>
      </c>
      <c r="F1161" s="5"/>
    </row>
    <row r="1162" spans="1:17">
      <c r="A1162" s="83">
        <v>8</v>
      </c>
      <c r="B1162" s="83">
        <v>2002</v>
      </c>
      <c r="C1162" s="84" t="s">
        <v>575</v>
      </c>
      <c r="D1162" s="84" t="s">
        <v>586</v>
      </c>
      <c r="F1162" s="5" t="s">
        <v>282</v>
      </c>
      <c r="G1162" s="1">
        <f>G1128-G1131+G1133+SUM(G1135:G1140)-G1143+G1145+SUM(G1147:G1151)-G1154+G1156+SUM(G1158:G1160)</f>
        <v>157</v>
      </c>
      <c r="H1162" s="1">
        <f t="shared" ref="H1162:Q1162" si="66">H1128-H1131+H1133+SUM(H1135:H1140)-H1143+H1145+SUM(H1147:H1151)-H1154+H1156+SUM(H1158:H1160)</f>
        <v>145</v>
      </c>
      <c r="I1162" s="1">
        <f t="shared" si="66"/>
        <v>111</v>
      </c>
      <c r="J1162" s="1">
        <f t="shared" si="66"/>
        <v>39</v>
      </c>
      <c r="K1162" s="1">
        <f t="shared" si="66"/>
        <v>-15</v>
      </c>
      <c r="L1162" s="1">
        <f t="shared" si="66"/>
        <v>-52</v>
      </c>
      <c r="M1162" s="1">
        <f t="shared" si="66"/>
        <v>-88</v>
      </c>
      <c r="N1162" s="1">
        <f t="shared" si="66"/>
        <v>-133</v>
      </c>
      <c r="O1162" s="1">
        <f t="shared" si="66"/>
        <v>-177</v>
      </c>
      <c r="P1162" s="1">
        <f t="shared" si="66"/>
        <v>-323</v>
      </c>
      <c r="Q1162" s="1">
        <f t="shared" si="66"/>
        <v>-522</v>
      </c>
    </row>
    <row r="1163" spans="1:17">
      <c r="F1163" s="5"/>
    </row>
    <row r="1164" spans="1:17">
      <c r="A1164" s="83">
        <v>1</v>
      </c>
      <c r="B1164" s="83">
        <v>2003</v>
      </c>
      <c r="C1164" s="84" t="s">
        <v>572</v>
      </c>
      <c r="F1164" s="5" t="s">
        <v>174</v>
      </c>
    </row>
    <row r="1165" spans="1:17">
      <c r="A1165" s="83">
        <v>1</v>
      </c>
      <c r="B1165" s="83">
        <v>2003</v>
      </c>
      <c r="C1165" s="84" t="s">
        <v>572</v>
      </c>
      <c r="D1165" s="84" t="s">
        <v>578</v>
      </c>
      <c r="F1165" s="5" t="s">
        <v>18</v>
      </c>
      <c r="G1165" s="1">
        <v>0</v>
      </c>
      <c r="H1165" s="1">
        <v>0</v>
      </c>
      <c r="I1165" s="1">
        <v>0</v>
      </c>
      <c r="J1165" s="1">
        <v>0</v>
      </c>
      <c r="K1165" s="1">
        <v>0</v>
      </c>
      <c r="L1165" s="1">
        <v>1</v>
      </c>
      <c r="M1165" s="1">
        <v>1</v>
      </c>
      <c r="N1165" s="1">
        <v>1</v>
      </c>
      <c r="O1165" s="1">
        <v>1</v>
      </c>
      <c r="P1165" s="1">
        <v>1</v>
      </c>
    </row>
    <row r="1166" spans="1:17">
      <c r="A1166" s="83">
        <v>1</v>
      </c>
      <c r="B1166" s="83">
        <v>2003</v>
      </c>
      <c r="C1166" s="84" t="s">
        <v>572</v>
      </c>
      <c r="D1166" s="84" t="s">
        <v>579</v>
      </c>
      <c r="F1166" s="5" t="s">
        <v>19</v>
      </c>
    </row>
    <row r="1167" spans="1:17">
      <c r="A1167" s="83">
        <v>1</v>
      </c>
      <c r="B1167" s="83">
        <v>2003</v>
      </c>
      <c r="C1167" s="84" t="s">
        <v>572</v>
      </c>
      <c r="D1167" s="84" t="s">
        <v>579</v>
      </c>
      <c r="F1167" s="5" t="s">
        <v>120</v>
      </c>
    </row>
    <row r="1168" spans="1:17">
      <c r="A1168" s="83">
        <v>1</v>
      </c>
      <c r="B1168" s="83">
        <v>2003</v>
      </c>
      <c r="C1168" s="84" t="s">
        <v>572</v>
      </c>
      <c r="D1168" s="84" t="s">
        <v>579</v>
      </c>
      <c r="F1168" s="1" t="s">
        <v>283</v>
      </c>
      <c r="G1168" s="1">
        <v>7</v>
      </c>
      <c r="H1168" s="1">
        <v>12</v>
      </c>
      <c r="I1168" s="1">
        <v>14</v>
      </c>
      <c r="J1168" s="1">
        <v>14</v>
      </c>
      <c r="K1168" s="1">
        <v>14</v>
      </c>
      <c r="L1168" s="1">
        <v>15</v>
      </c>
      <c r="M1168" s="1">
        <v>15</v>
      </c>
      <c r="N1168" s="1">
        <v>15</v>
      </c>
      <c r="O1168" s="1">
        <v>16</v>
      </c>
      <c r="P1168" s="1">
        <v>16</v>
      </c>
    </row>
    <row r="1169" spans="1:16">
      <c r="A1169" s="83">
        <v>1</v>
      </c>
      <c r="B1169" s="83">
        <v>2003</v>
      </c>
      <c r="C1169" s="84" t="s">
        <v>572</v>
      </c>
      <c r="D1169" s="84" t="s">
        <v>579</v>
      </c>
      <c r="F1169" s="1" t="s">
        <v>284</v>
      </c>
      <c r="G1169" s="1">
        <v>-1</v>
      </c>
      <c r="H1169" s="1">
        <v>-4</v>
      </c>
      <c r="I1169" s="1">
        <v>-8</v>
      </c>
      <c r="J1169" s="1">
        <v>-11</v>
      </c>
      <c r="K1169" s="1">
        <v>-13</v>
      </c>
      <c r="L1169" s="1">
        <v>-14</v>
      </c>
      <c r="M1169" s="1">
        <v>-15</v>
      </c>
      <c r="N1169" s="1">
        <v>-15</v>
      </c>
      <c r="O1169" s="1">
        <v>-15</v>
      </c>
      <c r="P1169" s="1">
        <v>-16</v>
      </c>
    </row>
    <row r="1170" spans="1:16">
      <c r="A1170" s="83">
        <v>1</v>
      </c>
      <c r="B1170" s="83">
        <v>2003</v>
      </c>
      <c r="C1170" s="84" t="s">
        <v>572</v>
      </c>
      <c r="D1170" s="84" t="s">
        <v>579</v>
      </c>
      <c r="F1170" s="5" t="s">
        <v>121</v>
      </c>
    </row>
    <row r="1171" spans="1:16">
      <c r="A1171" s="83">
        <v>1</v>
      </c>
      <c r="B1171" s="83">
        <v>2003</v>
      </c>
      <c r="C1171" s="84" t="s">
        <v>572</v>
      </c>
      <c r="D1171" s="84" t="s">
        <v>579</v>
      </c>
      <c r="F1171" s="1" t="s">
        <v>280</v>
      </c>
      <c r="G1171" s="1">
        <v>8</v>
      </c>
      <c r="H1171" s="1">
        <v>0</v>
      </c>
      <c r="I1171" s="1">
        <v>0</v>
      </c>
      <c r="J1171" s="1">
        <v>0</v>
      </c>
      <c r="K1171" s="1">
        <v>0</v>
      </c>
      <c r="L1171" s="1">
        <v>0</v>
      </c>
      <c r="M1171" s="1">
        <v>0</v>
      </c>
      <c r="N1171" s="1">
        <v>0</v>
      </c>
      <c r="O1171" s="1">
        <v>0</v>
      </c>
      <c r="P1171" s="1">
        <v>0</v>
      </c>
    </row>
    <row r="1172" spans="1:16">
      <c r="A1172" s="83">
        <v>1</v>
      </c>
      <c r="B1172" s="83">
        <v>2003</v>
      </c>
      <c r="C1172" s="84" t="s">
        <v>572</v>
      </c>
      <c r="D1172" s="84" t="s">
        <v>579</v>
      </c>
      <c r="F1172" s="1" t="s">
        <v>285</v>
      </c>
      <c r="G1172" s="1">
        <v>0</v>
      </c>
      <c r="H1172" s="1">
        <v>1</v>
      </c>
      <c r="I1172" s="1">
        <v>2</v>
      </c>
      <c r="J1172" s="1">
        <v>2</v>
      </c>
      <c r="K1172" s="1">
        <v>1</v>
      </c>
      <c r="L1172" s="1">
        <v>1</v>
      </c>
      <c r="M1172" s="1">
        <v>0</v>
      </c>
      <c r="N1172" s="1">
        <v>0</v>
      </c>
      <c r="O1172" s="1">
        <v>0</v>
      </c>
      <c r="P1172" s="1">
        <v>0</v>
      </c>
    </row>
    <row r="1173" spans="1:16">
      <c r="A1173" s="83">
        <v>1</v>
      </c>
      <c r="B1173" s="83">
        <v>2003</v>
      </c>
      <c r="C1173" s="84" t="s">
        <v>572</v>
      </c>
      <c r="D1173" s="84" t="s">
        <v>580</v>
      </c>
      <c r="F1173" s="1" t="s">
        <v>278</v>
      </c>
      <c r="G1173" s="1">
        <v>0</v>
      </c>
      <c r="H1173" s="1">
        <v>1</v>
      </c>
      <c r="I1173" s="1">
        <v>1</v>
      </c>
      <c r="J1173" s="1">
        <v>2</v>
      </c>
      <c r="K1173" s="1">
        <v>2</v>
      </c>
      <c r="L1173" s="1">
        <v>2</v>
      </c>
      <c r="M1173" s="1">
        <v>3</v>
      </c>
      <c r="N1173" s="1">
        <v>3</v>
      </c>
      <c r="O1173" s="1">
        <v>3</v>
      </c>
      <c r="P1173" s="1">
        <v>3</v>
      </c>
    </row>
    <row r="1174" spans="1:16">
      <c r="A1174" s="83">
        <v>1</v>
      </c>
      <c r="B1174" s="83">
        <v>2003</v>
      </c>
      <c r="C1174" s="84" t="s">
        <v>572</v>
      </c>
      <c r="D1174" s="84" t="s">
        <v>579</v>
      </c>
      <c r="F1174" s="1" t="s">
        <v>286</v>
      </c>
      <c r="G1174" s="1">
        <v>0</v>
      </c>
      <c r="H1174" s="1">
        <v>1</v>
      </c>
      <c r="I1174" s="1">
        <v>1</v>
      </c>
      <c r="J1174" s="1">
        <v>1</v>
      </c>
      <c r="K1174" s="1">
        <v>1</v>
      </c>
      <c r="L1174" s="1">
        <v>1</v>
      </c>
      <c r="M1174" s="1">
        <v>1</v>
      </c>
      <c r="N1174" s="1">
        <v>1</v>
      </c>
      <c r="O1174" s="1">
        <v>1</v>
      </c>
      <c r="P1174" s="1">
        <v>1</v>
      </c>
    </row>
    <row r="1175" spans="1:16">
      <c r="A1175" s="83">
        <v>1</v>
      </c>
      <c r="B1175" s="83">
        <v>2003</v>
      </c>
      <c r="F1175" s="5"/>
    </row>
    <row r="1176" spans="1:16">
      <c r="A1176" s="83">
        <v>1</v>
      </c>
      <c r="B1176" s="83">
        <v>2003</v>
      </c>
      <c r="C1176" s="84" t="s">
        <v>570</v>
      </c>
      <c r="F1176" s="5" t="s">
        <v>17</v>
      </c>
    </row>
    <row r="1177" spans="1:16">
      <c r="A1177" s="83">
        <v>1</v>
      </c>
      <c r="B1177" s="83">
        <v>2003</v>
      </c>
      <c r="C1177" s="84" t="s">
        <v>570</v>
      </c>
      <c r="D1177" s="84" t="s">
        <v>578</v>
      </c>
      <c r="F1177" s="5" t="s">
        <v>18</v>
      </c>
      <c r="G1177" s="1">
        <v>-9</v>
      </c>
      <c r="H1177" s="1">
        <v>-14</v>
      </c>
      <c r="I1177" s="1">
        <v>-8</v>
      </c>
      <c r="J1177" s="1">
        <v>-2</v>
      </c>
      <c r="K1177" s="1">
        <v>-1</v>
      </c>
      <c r="L1177" s="1">
        <v>-6</v>
      </c>
      <c r="M1177" s="1">
        <v>-9</v>
      </c>
      <c r="N1177" s="1">
        <v>-16</v>
      </c>
      <c r="O1177" s="1">
        <v>-31</v>
      </c>
      <c r="P1177" s="1">
        <v>-50</v>
      </c>
    </row>
    <row r="1178" spans="1:16">
      <c r="A1178" s="83">
        <v>1</v>
      </c>
      <c r="B1178" s="83">
        <v>2003</v>
      </c>
      <c r="C1178" s="84" t="s">
        <v>570</v>
      </c>
      <c r="D1178" s="84" t="s">
        <v>579</v>
      </c>
      <c r="F1178" s="5" t="s">
        <v>19</v>
      </c>
    </row>
    <row r="1179" spans="1:16">
      <c r="A1179" s="83">
        <v>1</v>
      </c>
      <c r="B1179" s="83">
        <v>2003</v>
      </c>
      <c r="C1179" s="84" t="s">
        <v>570</v>
      </c>
      <c r="D1179" s="84" t="s">
        <v>579</v>
      </c>
      <c r="F1179" s="1" t="s">
        <v>287</v>
      </c>
      <c r="G1179" s="1">
        <v>0</v>
      </c>
      <c r="H1179" s="1">
        <v>0</v>
      </c>
      <c r="I1179" s="1">
        <v>-1</v>
      </c>
      <c r="J1179" s="1">
        <v>-1</v>
      </c>
      <c r="K1179" s="1">
        <v>-1</v>
      </c>
      <c r="L1179" s="1">
        <v>-1</v>
      </c>
      <c r="M1179" s="1">
        <v>-1</v>
      </c>
      <c r="N1179" s="1">
        <v>-1</v>
      </c>
      <c r="O1179" s="1">
        <v>0</v>
      </c>
      <c r="P1179" s="1">
        <v>1</v>
      </c>
    </row>
    <row r="1180" spans="1:16">
      <c r="A1180" s="83">
        <v>1</v>
      </c>
      <c r="B1180" s="83">
        <v>2003</v>
      </c>
      <c r="C1180" s="84" t="s">
        <v>570</v>
      </c>
      <c r="D1180" s="84" t="s">
        <v>579</v>
      </c>
      <c r="F1180" s="5" t="s">
        <v>121</v>
      </c>
    </row>
    <row r="1181" spans="1:16">
      <c r="A1181" s="83">
        <v>1</v>
      </c>
      <c r="B1181" s="83">
        <v>2003</v>
      </c>
      <c r="C1181" s="84" t="s">
        <v>570</v>
      </c>
      <c r="D1181" s="84" t="s">
        <v>579</v>
      </c>
      <c r="F1181" s="1" t="s">
        <v>279</v>
      </c>
      <c r="G1181" s="1">
        <v>0</v>
      </c>
      <c r="H1181" s="1">
        <v>-1</v>
      </c>
      <c r="I1181" s="1">
        <v>-3</v>
      </c>
      <c r="J1181" s="1">
        <v>-4</v>
      </c>
      <c r="K1181" s="1">
        <v>-5</v>
      </c>
      <c r="L1181" s="1">
        <v>-5</v>
      </c>
      <c r="M1181" s="1">
        <v>-6</v>
      </c>
      <c r="N1181" s="1">
        <v>-7</v>
      </c>
      <c r="O1181" s="1">
        <v>-8</v>
      </c>
      <c r="P1181" s="1">
        <v>-9</v>
      </c>
    </row>
    <row r="1182" spans="1:16">
      <c r="A1182" s="83">
        <v>1</v>
      </c>
      <c r="B1182" s="83">
        <v>2003</v>
      </c>
      <c r="C1182" s="84" t="s">
        <v>570</v>
      </c>
      <c r="D1182" s="84" t="s">
        <v>579</v>
      </c>
      <c r="F1182" s="1" t="s">
        <v>269</v>
      </c>
      <c r="G1182" s="1">
        <v>0</v>
      </c>
      <c r="H1182" s="1">
        <v>0</v>
      </c>
      <c r="I1182" s="1">
        <v>-1</v>
      </c>
      <c r="J1182" s="1">
        <v>-1</v>
      </c>
      <c r="K1182" s="1">
        <v>-2</v>
      </c>
      <c r="L1182" s="1">
        <v>-2</v>
      </c>
      <c r="M1182" s="1">
        <v>-2</v>
      </c>
      <c r="N1182" s="1">
        <v>-3</v>
      </c>
      <c r="O1182" s="1">
        <v>-3</v>
      </c>
      <c r="P1182" s="1">
        <v>-3</v>
      </c>
    </row>
    <row r="1183" spans="1:16">
      <c r="A1183" s="83">
        <v>1</v>
      </c>
      <c r="B1183" s="83">
        <v>2003</v>
      </c>
      <c r="C1183" s="84" t="s">
        <v>570</v>
      </c>
      <c r="D1183" s="84" t="s">
        <v>579</v>
      </c>
      <c r="F1183" s="1" t="s">
        <v>270</v>
      </c>
      <c r="G1183" s="1">
        <v>1</v>
      </c>
      <c r="H1183" s="1">
        <v>0</v>
      </c>
      <c r="I1183" s="1">
        <v>0</v>
      </c>
      <c r="J1183" s="1">
        <v>-1</v>
      </c>
      <c r="K1183" s="1">
        <v>-1</v>
      </c>
      <c r="L1183" s="1">
        <v>-1</v>
      </c>
      <c r="M1183" s="1">
        <v>-2</v>
      </c>
      <c r="N1183" s="1">
        <v>-2</v>
      </c>
      <c r="O1183" s="1">
        <v>-2</v>
      </c>
      <c r="P1183" s="1">
        <v>-2</v>
      </c>
    </row>
    <row r="1184" spans="1:16">
      <c r="A1184" s="83">
        <v>1</v>
      </c>
      <c r="B1184" s="83">
        <v>2003</v>
      </c>
      <c r="C1184" s="84" t="s">
        <v>570</v>
      </c>
      <c r="D1184" s="84" t="s">
        <v>579</v>
      </c>
      <c r="F1184" s="1" t="s">
        <v>280</v>
      </c>
      <c r="G1184" s="1">
        <v>-2</v>
      </c>
      <c r="H1184" s="1">
        <v>3</v>
      </c>
      <c r="I1184" s="1">
        <v>2</v>
      </c>
      <c r="J1184" s="1">
        <v>1</v>
      </c>
      <c r="K1184" s="1">
        <v>1</v>
      </c>
      <c r="L1184" s="1">
        <v>0</v>
      </c>
      <c r="M1184" s="1">
        <v>0</v>
      </c>
      <c r="N1184" s="1">
        <v>0</v>
      </c>
      <c r="O1184" s="1">
        <v>-1</v>
      </c>
      <c r="P1184" s="1">
        <v>-1</v>
      </c>
    </row>
    <row r="1185" spans="1:16">
      <c r="A1185" s="83">
        <v>1</v>
      </c>
      <c r="B1185" s="83">
        <v>2003</v>
      </c>
      <c r="C1185" s="84" t="s">
        <v>570</v>
      </c>
      <c r="D1185" s="84" t="s">
        <v>580</v>
      </c>
      <c r="F1185" s="1" t="s">
        <v>281</v>
      </c>
      <c r="G1185" s="1">
        <v>-12</v>
      </c>
      <c r="H1185" s="1">
        <v>-31</v>
      </c>
      <c r="I1185" s="1">
        <v>-20</v>
      </c>
      <c r="J1185" s="1">
        <v>-9</v>
      </c>
      <c r="K1185" s="1">
        <v>-5</v>
      </c>
      <c r="L1185" s="1">
        <v>-4</v>
      </c>
      <c r="M1185" s="1">
        <v>-3</v>
      </c>
      <c r="N1185" s="1">
        <v>-2</v>
      </c>
      <c r="O1185" s="1">
        <v>-2</v>
      </c>
      <c r="P1185" s="1">
        <v>-2</v>
      </c>
    </row>
    <row r="1186" spans="1:16">
      <c r="A1186" s="83">
        <v>1</v>
      </c>
      <c r="B1186" s="83">
        <v>2003</v>
      </c>
      <c r="C1186" s="84" t="s">
        <v>570</v>
      </c>
      <c r="D1186" s="84" t="s">
        <v>580</v>
      </c>
      <c r="F1186" s="1" t="s">
        <v>278</v>
      </c>
      <c r="G1186" s="1">
        <v>0</v>
      </c>
      <c r="H1186" s="1">
        <v>0</v>
      </c>
      <c r="I1186" s="1">
        <v>-1</v>
      </c>
      <c r="J1186" s="1">
        <v>-2</v>
      </c>
      <c r="K1186" s="1">
        <v>-3</v>
      </c>
      <c r="L1186" s="1">
        <v>-4</v>
      </c>
      <c r="M1186" s="1">
        <v>-5</v>
      </c>
      <c r="N1186" s="1">
        <v>-5</v>
      </c>
      <c r="O1186" s="1">
        <v>-5</v>
      </c>
      <c r="P1186" s="1">
        <v>-4</v>
      </c>
    </row>
    <row r="1187" spans="1:16">
      <c r="A1187" s="83">
        <v>1</v>
      </c>
      <c r="B1187" s="83">
        <v>2003</v>
      </c>
      <c r="C1187" s="84" t="s">
        <v>570</v>
      </c>
      <c r="D1187" s="84" t="s">
        <v>579</v>
      </c>
      <c r="F1187" s="1" t="s">
        <v>272</v>
      </c>
      <c r="G1187" s="1">
        <v>-1</v>
      </c>
      <c r="H1187" s="1">
        <v>-1</v>
      </c>
      <c r="I1187" s="1">
        <v>-1</v>
      </c>
      <c r="J1187" s="1">
        <v>-2</v>
      </c>
      <c r="K1187" s="1">
        <v>-1</v>
      </c>
      <c r="L1187" s="1">
        <v>-1</v>
      </c>
      <c r="M1187" s="1">
        <v>-2</v>
      </c>
      <c r="N1187" s="1">
        <v>-1</v>
      </c>
      <c r="O1187" s="1">
        <v>-1</v>
      </c>
      <c r="P1187" s="1">
        <v>-2</v>
      </c>
    </row>
    <row r="1188" spans="1:16">
      <c r="A1188" s="83">
        <v>1</v>
      </c>
      <c r="B1188" s="83">
        <v>2003</v>
      </c>
    </row>
    <row r="1189" spans="1:16">
      <c r="A1189" s="83">
        <v>1</v>
      </c>
      <c r="B1189" s="83">
        <v>2003</v>
      </c>
      <c r="C1189" s="84" t="s">
        <v>571</v>
      </c>
      <c r="F1189" s="5" t="s">
        <v>20</v>
      </c>
    </row>
    <row r="1190" spans="1:16">
      <c r="A1190" s="83">
        <v>1</v>
      </c>
      <c r="B1190" s="83">
        <v>2003</v>
      </c>
      <c r="C1190" s="84" t="s">
        <v>571</v>
      </c>
      <c r="D1190" s="84" t="s">
        <v>578</v>
      </c>
      <c r="F1190" s="5" t="s">
        <v>18</v>
      </c>
      <c r="G1190" s="1">
        <v>-32</v>
      </c>
      <c r="H1190" s="1">
        <v>-15</v>
      </c>
      <c r="I1190" s="1">
        <v>-11</v>
      </c>
      <c r="J1190" s="1">
        <v>-10</v>
      </c>
      <c r="K1190" s="1">
        <v>-8</v>
      </c>
      <c r="L1190" s="1">
        <v>-5</v>
      </c>
      <c r="M1190" s="1">
        <v>-2</v>
      </c>
      <c r="N1190" s="1">
        <v>0</v>
      </c>
      <c r="O1190" s="1">
        <v>7</v>
      </c>
      <c r="P1190" s="1">
        <v>8</v>
      </c>
    </row>
    <row r="1191" spans="1:16">
      <c r="A1191" s="83">
        <v>1</v>
      </c>
      <c r="B1191" s="83">
        <v>2003</v>
      </c>
      <c r="C1191" s="84" t="s">
        <v>571</v>
      </c>
      <c r="D1191" s="84" t="s">
        <v>579</v>
      </c>
      <c r="F1191" s="5" t="s">
        <v>19</v>
      </c>
    </row>
    <row r="1192" spans="1:16">
      <c r="A1192" s="83">
        <v>1</v>
      </c>
      <c r="B1192" s="83">
        <v>2003</v>
      </c>
      <c r="C1192" s="84" t="s">
        <v>571</v>
      </c>
      <c r="D1192" s="84" t="s">
        <v>579</v>
      </c>
      <c r="F1192" s="5" t="s">
        <v>120</v>
      </c>
      <c r="G1192" s="1">
        <v>4</v>
      </c>
      <c r="H1192" s="1">
        <v>6</v>
      </c>
      <c r="I1192" s="1">
        <v>2</v>
      </c>
      <c r="J1192" s="1">
        <v>2</v>
      </c>
      <c r="K1192" s="1">
        <v>2</v>
      </c>
      <c r="L1192" s="1">
        <v>3</v>
      </c>
      <c r="M1192" s="1">
        <v>3</v>
      </c>
      <c r="N1192" s="1">
        <v>4</v>
      </c>
      <c r="O1192" s="1">
        <v>3</v>
      </c>
      <c r="P1192" s="1">
        <v>5</v>
      </c>
    </row>
    <row r="1193" spans="1:16">
      <c r="A1193" s="83">
        <v>1</v>
      </c>
      <c r="B1193" s="83">
        <v>2003</v>
      </c>
      <c r="C1193" s="84" t="s">
        <v>571</v>
      </c>
      <c r="D1193" s="84" t="s">
        <v>579</v>
      </c>
      <c r="F1193" s="5" t="s">
        <v>121</v>
      </c>
    </row>
    <row r="1194" spans="1:16">
      <c r="A1194" s="83">
        <v>1</v>
      </c>
      <c r="B1194" s="83">
        <v>2003</v>
      </c>
      <c r="C1194" s="84" t="s">
        <v>571</v>
      </c>
      <c r="D1194" s="84" t="s">
        <v>579</v>
      </c>
      <c r="F1194" s="1" t="s">
        <v>288</v>
      </c>
      <c r="G1194" s="1">
        <v>1</v>
      </c>
      <c r="H1194" s="1">
        <v>1</v>
      </c>
      <c r="I1194" s="1">
        <v>2</v>
      </c>
      <c r="J1194" s="1">
        <v>2</v>
      </c>
      <c r="K1194" s="1">
        <v>2</v>
      </c>
      <c r="L1194" s="1">
        <v>2</v>
      </c>
      <c r="M1194" s="1">
        <v>2</v>
      </c>
      <c r="N1194" s="1">
        <v>3</v>
      </c>
      <c r="O1194" s="1">
        <v>3</v>
      </c>
      <c r="P1194" s="1">
        <v>3</v>
      </c>
    </row>
    <row r="1195" spans="1:16">
      <c r="A1195" s="83">
        <v>1</v>
      </c>
      <c r="B1195" s="83">
        <v>2003</v>
      </c>
      <c r="C1195" s="84" t="s">
        <v>571</v>
      </c>
      <c r="D1195" s="84" t="s">
        <v>579</v>
      </c>
      <c r="F1195" s="1" t="s">
        <v>289</v>
      </c>
      <c r="G1195" s="1">
        <v>1</v>
      </c>
      <c r="H1195" s="1">
        <v>2</v>
      </c>
      <c r="I1195" s="1">
        <v>3</v>
      </c>
      <c r="J1195" s="1">
        <v>3</v>
      </c>
      <c r="K1195" s="1">
        <v>2</v>
      </c>
      <c r="L1195" s="1">
        <v>2</v>
      </c>
      <c r="M1195" s="1">
        <v>2</v>
      </c>
      <c r="N1195" s="1">
        <v>2</v>
      </c>
      <c r="O1195" s="1">
        <v>2</v>
      </c>
      <c r="P1195" s="1">
        <v>1</v>
      </c>
    </row>
    <row r="1196" spans="1:16">
      <c r="A1196" s="83">
        <v>1</v>
      </c>
      <c r="B1196" s="83">
        <v>2003</v>
      </c>
      <c r="C1196" s="84" t="s">
        <v>571</v>
      </c>
      <c r="D1196" s="84" t="s">
        <v>579</v>
      </c>
      <c r="F1196" s="1" t="s">
        <v>290</v>
      </c>
      <c r="G1196" s="1">
        <v>5</v>
      </c>
      <c r="H1196" s="1">
        <v>9</v>
      </c>
      <c r="I1196" s="1">
        <v>10</v>
      </c>
      <c r="J1196" s="1">
        <v>9</v>
      </c>
      <c r="K1196" s="1">
        <v>8</v>
      </c>
      <c r="L1196" s="1">
        <v>5</v>
      </c>
      <c r="M1196" s="1">
        <v>4</v>
      </c>
      <c r="N1196" s="1">
        <v>4</v>
      </c>
      <c r="O1196" s="1">
        <v>6</v>
      </c>
      <c r="P1196" s="1">
        <v>8</v>
      </c>
    </row>
    <row r="1197" spans="1:16">
      <c r="A1197" s="83">
        <v>1</v>
      </c>
      <c r="B1197" s="83">
        <v>2003</v>
      </c>
      <c r="C1197" s="84" t="s">
        <v>571</v>
      </c>
      <c r="D1197" s="84" t="s">
        <v>579</v>
      </c>
      <c r="F1197" s="1" t="s">
        <v>291</v>
      </c>
      <c r="G1197" s="1">
        <v>-6</v>
      </c>
      <c r="H1197" s="1">
        <v>-3</v>
      </c>
      <c r="I1197" s="1">
        <v>1</v>
      </c>
      <c r="J1197" s="1">
        <v>2</v>
      </c>
      <c r="K1197" s="1">
        <v>2</v>
      </c>
      <c r="L1197" s="1">
        <v>3</v>
      </c>
      <c r="M1197" s="1">
        <v>4</v>
      </c>
      <c r="N1197" s="1">
        <v>4</v>
      </c>
      <c r="O1197" s="1">
        <v>4</v>
      </c>
      <c r="P1197" s="1">
        <v>4</v>
      </c>
    </row>
    <row r="1198" spans="1:16">
      <c r="A1198" s="83">
        <v>1</v>
      </c>
      <c r="B1198" s="83">
        <v>2003</v>
      </c>
      <c r="C1198" s="84" t="s">
        <v>571</v>
      </c>
      <c r="D1198" s="84" t="s">
        <v>579</v>
      </c>
      <c r="F1198" s="1" t="s">
        <v>292</v>
      </c>
      <c r="G1198" s="1">
        <v>1</v>
      </c>
      <c r="H1198" s="1">
        <v>1</v>
      </c>
      <c r="I1198" s="1">
        <v>2</v>
      </c>
      <c r="J1198" s="1">
        <v>2</v>
      </c>
      <c r="K1198" s="1">
        <v>2</v>
      </c>
      <c r="L1198" s="1">
        <v>2</v>
      </c>
      <c r="M1198" s="1">
        <v>2</v>
      </c>
      <c r="N1198" s="1">
        <v>2</v>
      </c>
      <c r="O1198" s="1">
        <v>2</v>
      </c>
      <c r="P1198" s="1">
        <v>2</v>
      </c>
    </row>
    <row r="1199" spans="1:16">
      <c r="A1199" s="83">
        <v>1</v>
      </c>
      <c r="B1199" s="83">
        <v>2003</v>
      </c>
      <c r="C1199" s="84" t="s">
        <v>571</v>
      </c>
      <c r="D1199" s="84" t="s">
        <v>579</v>
      </c>
      <c r="F1199" s="1" t="s">
        <v>293</v>
      </c>
      <c r="G1199" s="1">
        <v>4</v>
      </c>
      <c r="H1199" s="1">
        <v>4</v>
      </c>
      <c r="I1199" s="1">
        <v>4</v>
      </c>
      <c r="J1199" s="1">
        <v>2</v>
      </c>
      <c r="K1199" s="1">
        <v>0</v>
      </c>
      <c r="L1199" s="1">
        <v>-2</v>
      </c>
      <c r="M1199" s="1">
        <v>0</v>
      </c>
      <c r="N1199" s="1">
        <v>0</v>
      </c>
      <c r="O1199" s="1">
        <v>0</v>
      </c>
      <c r="P1199" s="1">
        <v>0</v>
      </c>
    </row>
    <row r="1200" spans="1:16">
      <c r="A1200" s="83">
        <v>1</v>
      </c>
      <c r="B1200" s="83">
        <v>2003</v>
      </c>
      <c r="C1200" s="84" t="s">
        <v>571</v>
      </c>
      <c r="D1200" s="84" t="s">
        <v>580</v>
      </c>
      <c r="F1200" s="1" t="s">
        <v>294</v>
      </c>
      <c r="G1200" s="1">
        <v>4</v>
      </c>
      <c r="H1200" s="1">
        <v>3</v>
      </c>
      <c r="I1200" s="1">
        <v>1</v>
      </c>
      <c r="J1200" s="1">
        <v>2</v>
      </c>
      <c r="K1200" s="1">
        <v>2</v>
      </c>
      <c r="L1200" s="1">
        <v>3</v>
      </c>
      <c r="M1200" s="1">
        <v>3</v>
      </c>
      <c r="N1200" s="1">
        <v>3</v>
      </c>
      <c r="O1200" s="1">
        <v>4</v>
      </c>
      <c r="P1200" s="1">
        <v>5</v>
      </c>
    </row>
    <row r="1201" spans="1:17">
      <c r="A1201" s="83">
        <v>1</v>
      </c>
      <c r="B1201" s="83">
        <v>2003</v>
      </c>
      <c r="C1201" s="84" t="s">
        <v>571</v>
      </c>
      <c r="D1201" s="84" t="s">
        <v>580</v>
      </c>
      <c r="F1201" s="1" t="s">
        <v>295</v>
      </c>
      <c r="G1201" s="1">
        <v>0</v>
      </c>
      <c r="H1201" s="1">
        <v>2</v>
      </c>
      <c r="I1201" s="1">
        <v>5</v>
      </c>
      <c r="J1201" s="1">
        <v>7</v>
      </c>
      <c r="K1201" s="1">
        <v>9</v>
      </c>
      <c r="L1201" s="1">
        <v>11</v>
      </c>
      <c r="M1201" s="1">
        <v>13</v>
      </c>
      <c r="N1201" s="1">
        <v>15</v>
      </c>
      <c r="O1201" s="1">
        <v>16</v>
      </c>
      <c r="P1201" s="1">
        <v>18</v>
      </c>
    </row>
    <row r="1202" spans="1:17">
      <c r="A1202" s="83">
        <v>1</v>
      </c>
      <c r="B1202" s="83">
        <v>2003</v>
      </c>
      <c r="C1202" s="84" t="s">
        <v>571</v>
      </c>
      <c r="D1202" s="84" t="s">
        <v>579</v>
      </c>
      <c r="F1202" s="1" t="s">
        <v>296</v>
      </c>
      <c r="G1202" s="1">
        <v>-1</v>
      </c>
      <c r="H1202" s="1">
        <v>-1</v>
      </c>
      <c r="I1202" s="1">
        <v>0</v>
      </c>
      <c r="J1202" s="1">
        <v>-1</v>
      </c>
      <c r="K1202" s="1">
        <v>0</v>
      </c>
      <c r="L1202" s="1">
        <v>-3</v>
      </c>
      <c r="M1202" s="1">
        <v>4</v>
      </c>
      <c r="N1202" s="1">
        <v>2</v>
      </c>
      <c r="O1202" s="1">
        <v>0</v>
      </c>
      <c r="P1202" s="1">
        <v>2</v>
      </c>
    </row>
    <row r="1203" spans="1:17">
      <c r="A1203" s="83">
        <v>1</v>
      </c>
      <c r="B1203" s="83">
        <v>2003</v>
      </c>
      <c r="F1203" s="5"/>
    </row>
    <row r="1204" spans="1:17">
      <c r="A1204" s="83">
        <v>1</v>
      </c>
      <c r="B1204" s="83">
        <v>2003</v>
      </c>
      <c r="C1204" s="84" t="s">
        <v>575</v>
      </c>
      <c r="D1204" s="84" t="s">
        <v>586</v>
      </c>
      <c r="F1204" s="5" t="s">
        <v>297</v>
      </c>
      <c r="G1204" s="1">
        <f>H1162-G1165+G1168+G1169+SUM(G1171:G1174)-G1177+G1179+SUM(G1181:G1187)-G1190+G1192+SUM(G1194:G1202)</f>
        <v>199</v>
      </c>
      <c r="H1204" s="1">
        <f t="shared" ref="H1204:P1204" si="67">I1162-H1165+H1168+H1169+SUM(H1171:H1174)-H1177+H1179+SUM(H1181:H1187)-H1190+H1192+SUM(H1194:H1202)</f>
        <v>145</v>
      </c>
      <c r="I1204" s="1">
        <f t="shared" si="67"/>
        <v>73</v>
      </c>
      <c r="J1204" s="1">
        <f t="shared" si="67"/>
        <v>16</v>
      </c>
      <c r="K1204" s="1">
        <f t="shared" si="67"/>
        <v>-26</v>
      </c>
      <c r="L1204" s="1">
        <f t="shared" si="67"/>
        <v>-65</v>
      </c>
      <c r="M1204" s="1">
        <f t="shared" si="67"/>
        <v>-103</v>
      </c>
      <c r="N1204" s="1">
        <f t="shared" si="67"/>
        <v>-140</v>
      </c>
      <c r="O1204" s="1">
        <f t="shared" si="67"/>
        <v>-277</v>
      </c>
      <c r="P1204" s="1">
        <f t="shared" si="67"/>
        <v>-451</v>
      </c>
      <c r="Q1204" s="1">
        <v>-508</v>
      </c>
    </row>
    <row r="1205" spans="1:17">
      <c r="F1205" s="5"/>
    </row>
    <row r="1206" spans="1:17">
      <c r="A1206" s="83">
        <v>3</v>
      </c>
      <c r="B1206" s="83">
        <v>2003</v>
      </c>
      <c r="C1206" s="84" t="s">
        <v>572</v>
      </c>
      <c r="F1206" s="5" t="s">
        <v>174</v>
      </c>
    </row>
    <row r="1207" spans="1:17">
      <c r="A1207" s="83">
        <v>3</v>
      </c>
      <c r="B1207" s="83">
        <v>2003</v>
      </c>
      <c r="C1207" s="84" t="s">
        <v>572</v>
      </c>
      <c r="D1207" s="84" t="s">
        <v>578</v>
      </c>
      <c r="F1207" s="5" t="s">
        <v>18</v>
      </c>
      <c r="G1207" s="1">
        <v>0</v>
      </c>
      <c r="H1207" s="1">
        <v>0</v>
      </c>
      <c r="I1207" s="1">
        <v>0</v>
      </c>
      <c r="J1207" s="1">
        <v>0</v>
      </c>
      <c r="K1207" s="1">
        <v>0</v>
      </c>
      <c r="L1207" s="1">
        <v>0</v>
      </c>
      <c r="M1207" s="1">
        <v>0</v>
      </c>
      <c r="N1207" s="1">
        <v>0</v>
      </c>
      <c r="O1207" s="1">
        <v>0</v>
      </c>
      <c r="P1207" s="1">
        <v>0</v>
      </c>
      <c r="Q1207" s="1">
        <v>0</v>
      </c>
    </row>
    <row r="1208" spans="1:17">
      <c r="A1208" s="83">
        <v>3</v>
      </c>
      <c r="B1208" s="83">
        <v>2003</v>
      </c>
      <c r="C1208" s="84" t="s">
        <v>572</v>
      </c>
      <c r="D1208" s="84" t="s">
        <v>579</v>
      </c>
      <c r="F1208" s="5" t="s">
        <v>19</v>
      </c>
    </row>
    <row r="1209" spans="1:17">
      <c r="A1209" s="83">
        <v>3</v>
      </c>
      <c r="B1209" s="83">
        <v>2003</v>
      </c>
      <c r="C1209" s="84" t="s">
        <v>572</v>
      </c>
      <c r="D1209" s="84" t="s">
        <v>579</v>
      </c>
      <c r="F1209" s="5" t="s">
        <v>120</v>
      </c>
      <c r="G1209" s="1">
        <v>9</v>
      </c>
      <c r="H1209" s="1">
        <v>19</v>
      </c>
      <c r="I1209" s="1">
        <v>18</v>
      </c>
      <c r="J1209" s="1">
        <v>18</v>
      </c>
      <c r="K1209" s="1">
        <v>19</v>
      </c>
      <c r="L1209" s="1">
        <v>19</v>
      </c>
      <c r="M1209" s="1">
        <v>20</v>
      </c>
      <c r="N1209" s="1">
        <v>20</v>
      </c>
      <c r="O1209" s="1">
        <v>21</v>
      </c>
      <c r="P1209" s="1">
        <v>21</v>
      </c>
      <c r="Q1209" s="1">
        <v>22</v>
      </c>
    </row>
    <row r="1210" spans="1:17">
      <c r="A1210" s="83">
        <v>3</v>
      </c>
      <c r="B1210" s="83">
        <v>2003</v>
      </c>
      <c r="C1210" s="84" t="s">
        <v>572</v>
      </c>
      <c r="D1210" s="84" t="s">
        <v>579</v>
      </c>
      <c r="F1210" s="5" t="s">
        <v>121</v>
      </c>
      <c r="G1210" s="1">
        <v>4</v>
      </c>
      <c r="H1210" s="1">
        <v>3</v>
      </c>
      <c r="I1210" s="1">
        <v>3</v>
      </c>
      <c r="J1210" s="1">
        <v>4</v>
      </c>
      <c r="K1210" s="1">
        <v>5</v>
      </c>
      <c r="L1210" s="1">
        <v>6</v>
      </c>
      <c r="M1210" s="1">
        <v>7</v>
      </c>
      <c r="N1210" s="1">
        <v>6</v>
      </c>
      <c r="O1210" s="1">
        <v>6</v>
      </c>
      <c r="P1210" s="1">
        <v>5</v>
      </c>
      <c r="Q1210" s="1">
        <v>4</v>
      </c>
    </row>
    <row r="1211" spans="1:17">
      <c r="A1211" s="83">
        <v>3</v>
      </c>
      <c r="B1211" s="83">
        <v>2003</v>
      </c>
      <c r="C1211" s="84" t="s">
        <v>572</v>
      </c>
      <c r="D1211" s="84" t="s">
        <v>580</v>
      </c>
      <c r="F1211" s="1" t="s">
        <v>214</v>
      </c>
      <c r="G1211" s="1">
        <v>0</v>
      </c>
      <c r="H1211" s="1">
        <v>1</v>
      </c>
      <c r="I1211" s="1">
        <v>2</v>
      </c>
      <c r="J1211" s="1">
        <v>4</v>
      </c>
      <c r="K1211" s="1">
        <v>5</v>
      </c>
      <c r="L1211" s="1">
        <v>7</v>
      </c>
      <c r="M1211" s="1">
        <v>9</v>
      </c>
      <c r="N1211" s="1">
        <v>11</v>
      </c>
      <c r="O1211" s="1">
        <v>13</v>
      </c>
      <c r="P1211" s="1">
        <v>15</v>
      </c>
      <c r="Q1211" s="1">
        <v>17</v>
      </c>
    </row>
    <row r="1212" spans="1:17">
      <c r="A1212" s="83">
        <v>3</v>
      </c>
      <c r="B1212" s="83">
        <v>2003</v>
      </c>
      <c r="F1212" s="5"/>
    </row>
    <row r="1213" spans="1:17">
      <c r="A1213" s="83">
        <v>3</v>
      </c>
      <c r="B1213" s="83">
        <v>2003</v>
      </c>
      <c r="C1213" s="84" t="s">
        <v>570</v>
      </c>
      <c r="F1213" s="5" t="s">
        <v>17</v>
      </c>
    </row>
    <row r="1214" spans="1:17">
      <c r="A1214" s="83">
        <v>3</v>
      </c>
      <c r="B1214" s="83">
        <v>2003</v>
      </c>
      <c r="C1214" s="84" t="s">
        <v>570</v>
      </c>
      <c r="D1214" s="84" t="s">
        <v>578</v>
      </c>
      <c r="F1214" s="5" t="s">
        <v>18</v>
      </c>
      <c r="G1214" s="1">
        <v>0</v>
      </c>
      <c r="H1214" s="1">
        <v>0</v>
      </c>
      <c r="I1214" s="1">
        <v>0</v>
      </c>
      <c r="J1214" s="1">
        <v>0</v>
      </c>
      <c r="K1214" s="1">
        <v>0</v>
      </c>
      <c r="L1214" s="1">
        <v>0</v>
      </c>
      <c r="M1214" s="1">
        <v>0</v>
      </c>
      <c r="N1214" s="1">
        <v>0</v>
      </c>
      <c r="O1214" s="1">
        <v>0</v>
      </c>
      <c r="P1214" s="1">
        <v>0</v>
      </c>
      <c r="Q1214" s="1">
        <v>0</v>
      </c>
    </row>
    <row r="1215" spans="1:17">
      <c r="A1215" s="83">
        <v>3</v>
      </c>
      <c r="B1215" s="83">
        <v>2003</v>
      </c>
      <c r="C1215" s="84" t="s">
        <v>570</v>
      </c>
      <c r="D1215" s="84" t="s">
        <v>579</v>
      </c>
      <c r="F1215" s="5" t="s">
        <v>19</v>
      </c>
      <c r="G1215" s="1">
        <v>0</v>
      </c>
      <c r="H1215" s="1">
        <v>0</v>
      </c>
      <c r="I1215" s="1">
        <v>0</v>
      </c>
      <c r="J1215" s="1">
        <v>0</v>
      </c>
      <c r="K1215" s="1">
        <v>0</v>
      </c>
      <c r="L1215" s="1">
        <v>0</v>
      </c>
      <c r="M1215" s="1">
        <v>0</v>
      </c>
      <c r="N1215" s="1">
        <v>0</v>
      </c>
      <c r="O1215" s="1">
        <v>0</v>
      </c>
      <c r="P1215" s="1">
        <v>0</v>
      </c>
      <c r="Q1215" s="1">
        <v>0</v>
      </c>
    </row>
    <row r="1216" spans="1:17">
      <c r="A1216" s="83">
        <v>3</v>
      </c>
      <c r="B1216" s="83">
        <v>2003</v>
      </c>
    </row>
    <row r="1217" spans="1:17">
      <c r="A1217" s="83">
        <v>3</v>
      </c>
      <c r="B1217" s="83">
        <v>2003</v>
      </c>
      <c r="C1217" s="84" t="s">
        <v>571</v>
      </c>
      <c r="F1217" s="5" t="s">
        <v>20</v>
      </c>
    </row>
    <row r="1218" spans="1:17">
      <c r="A1218" s="83">
        <v>3</v>
      </c>
      <c r="B1218" s="83">
        <v>2003</v>
      </c>
      <c r="C1218" s="84" t="s">
        <v>571</v>
      </c>
      <c r="D1218" s="84" t="s">
        <v>578</v>
      </c>
      <c r="F1218" s="5" t="s">
        <v>18</v>
      </c>
      <c r="G1218" s="1">
        <v>-30</v>
      </c>
      <c r="H1218" s="1">
        <v>-30</v>
      </c>
      <c r="I1218" s="1">
        <v>-20</v>
      </c>
      <c r="J1218" s="1">
        <v>-10</v>
      </c>
      <c r="K1218" s="1">
        <v>0</v>
      </c>
      <c r="L1218" s="1">
        <v>0</v>
      </c>
      <c r="M1218" s="1">
        <v>0</v>
      </c>
      <c r="N1218" s="1">
        <v>0</v>
      </c>
      <c r="O1218" s="1">
        <v>0</v>
      </c>
      <c r="P1218" s="1">
        <v>0</v>
      </c>
      <c r="Q1218" s="1">
        <v>0</v>
      </c>
    </row>
    <row r="1219" spans="1:17">
      <c r="A1219" s="83">
        <v>3</v>
      </c>
      <c r="B1219" s="83">
        <v>2003</v>
      </c>
      <c r="C1219" s="84" t="s">
        <v>571</v>
      </c>
      <c r="D1219" s="84" t="s">
        <v>579</v>
      </c>
      <c r="F1219" s="5" t="s">
        <v>19</v>
      </c>
    </row>
    <row r="1220" spans="1:17">
      <c r="A1220" s="83">
        <v>3</v>
      </c>
      <c r="B1220" s="83">
        <v>2003</v>
      </c>
      <c r="C1220" s="84" t="s">
        <v>571</v>
      </c>
      <c r="D1220" s="84" t="s">
        <v>579</v>
      </c>
      <c r="F1220" s="5" t="s">
        <v>120</v>
      </c>
      <c r="G1220" s="1">
        <v>4</v>
      </c>
      <c r="H1220" s="1">
        <v>2</v>
      </c>
      <c r="I1220" s="1">
        <v>1</v>
      </c>
      <c r="J1220" s="1">
        <v>1</v>
      </c>
      <c r="K1220" s="1">
        <v>1</v>
      </c>
      <c r="L1220" s="1">
        <v>1</v>
      </c>
      <c r="M1220" s="1">
        <v>1</v>
      </c>
      <c r="N1220" s="1">
        <v>1</v>
      </c>
      <c r="O1220" s="1">
        <v>1</v>
      </c>
      <c r="P1220" s="1">
        <v>1</v>
      </c>
      <c r="Q1220" s="1">
        <v>1</v>
      </c>
    </row>
    <row r="1221" spans="1:17">
      <c r="A1221" s="83">
        <v>3</v>
      </c>
      <c r="B1221" s="83">
        <v>2003</v>
      </c>
      <c r="C1221" s="84" t="s">
        <v>571</v>
      </c>
      <c r="D1221" s="84" t="s">
        <v>579</v>
      </c>
      <c r="F1221" s="5" t="s">
        <v>121</v>
      </c>
    </row>
    <row r="1222" spans="1:17">
      <c r="A1222" s="83">
        <v>3</v>
      </c>
      <c r="B1222" s="83">
        <v>2003</v>
      </c>
      <c r="C1222" s="84" t="s">
        <v>571</v>
      </c>
      <c r="D1222" s="84" t="s">
        <v>579</v>
      </c>
      <c r="F1222" s="5" t="s">
        <v>125</v>
      </c>
      <c r="G1222" s="1">
        <v>1</v>
      </c>
      <c r="H1222" s="1">
        <v>2</v>
      </c>
      <c r="I1222" s="1">
        <v>3</v>
      </c>
      <c r="J1222" s="1">
        <v>2</v>
      </c>
      <c r="K1222" s="1">
        <v>3</v>
      </c>
      <c r="L1222" s="1">
        <v>3</v>
      </c>
      <c r="M1222" s="1">
        <v>3</v>
      </c>
      <c r="N1222" s="1">
        <v>4</v>
      </c>
      <c r="O1222" s="1">
        <v>4</v>
      </c>
      <c r="P1222" s="1">
        <v>4</v>
      </c>
      <c r="Q1222" s="1">
        <v>4</v>
      </c>
    </row>
    <row r="1223" spans="1:17">
      <c r="A1223" s="83">
        <v>3</v>
      </c>
      <c r="B1223" s="83">
        <v>2003</v>
      </c>
      <c r="C1223" s="84" t="s">
        <v>571</v>
      </c>
      <c r="D1223" s="84" t="s">
        <v>579</v>
      </c>
      <c r="F1223" s="1" t="s">
        <v>122</v>
      </c>
      <c r="G1223" s="1">
        <v>3</v>
      </c>
      <c r="H1223" s="1">
        <v>1</v>
      </c>
      <c r="I1223" s="1">
        <v>0</v>
      </c>
      <c r="J1223" s="1">
        <v>-1</v>
      </c>
      <c r="K1223" s="1">
        <v>-1</v>
      </c>
      <c r="L1223" s="1">
        <v>-1</v>
      </c>
      <c r="M1223" s="1">
        <v>-1</v>
      </c>
      <c r="N1223" s="1">
        <v>-1</v>
      </c>
      <c r="O1223" s="1">
        <v>-1</v>
      </c>
      <c r="P1223" s="1">
        <v>-3</v>
      </c>
      <c r="Q1223" s="1">
        <v>-3</v>
      </c>
    </row>
    <row r="1224" spans="1:17">
      <c r="A1224" s="83">
        <v>3</v>
      </c>
      <c r="B1224" s="83">
        <v>2003</v>
      </c>
      <c r="C1224" s="84" t="s">
        <v>571</v>
      </c>
      <c r="D1224" s="84" t="s">
        <v>580</v>
      </c>
      <c r="F1224" s="1" t="s">
        <v>227</v>
      </c>
      <c r="G1224" s="1">
        <v>0</v>
      </c>
      <c r="H1224" s="1">
        <v>1</v>
      </c>
      <c r="I1224" s="1">
        <v>3</v>
      </c>
      <c r="J1224" s="1">
        <v>4</v>
      </c>
      <c r="K1224" s="1">
        <v>4</v>
      </c>
      <c r="L1224" s="1">
        <v>4</v>
      </c>
      <c r="M1224" s="1">
        <v>5</v>
      </c>
      <c r="N1224" s="1">
        <v>5</v>
      </c>
      <c r="O1224" s="1">
        <v>5</v>
      </c>
      <c r="P1224" s="1">
        <v>5</v>
      </c>
      <c r="Q1224" s="1">
        <v>5</v>
      </c>
    </row>
    <row r="1225" spans="1:17">
      <c r="A1225" s="83">
        <v>3</v>
      </c>
      <c r="B1225" s="83">
        <v>2003</v>
      </c>
      <c r="C1225" s="84" t="s">
        <v>571</v>
      </c>
      <c r="D1225" s="84" t="s">
        <v>579</v>
      </c>
      <c r="F1225" s="1" t="s">
        <v>178</v>
      </c>
      <c r="G1225" s="1">
        <v>-4</v>
      </c>
      <c r="H1225" s="1">
        <v>-4</v>
      </c>
      <c r="I1225" s="1">
        <v>0</v>
      </c>
      <c r="J1225" s="1">
        <v>-1</v>
      </c>
      <c r="K1225" s="1">
        <v>-1</v>
      </c>
      <c r="L1225" s="1">
        <v>-1</v>
      </c>
      <c r="M1225" s="1">
        <v>-2</v>
      </c>
      <c r="N1225" s="1">
        <v>-2</v>
      </c>
      <c r="O1225" s="1">
        <v>-3</v>
      </c>
      <c r="P1225" s="1">
        <v>-2</v>
      </c>
      <c r="Q1225" s="1">
        <v>-1</v>
      </c>
    </row>
    <row r="1226" spans="1:17">
      <c r="A1226" s="83">
        <v>3</v>
      </c>
      <c r="B1226" s="83">
        <v>2003</v>
      </c>
      <c r="F1226" s="5"/>
    </row>
    <row r="1227" spans="1:17">
      <c r="A1227" s="83">
        <v>3</v>
      </c>
      <c r="B1227" s="83">
        <v>2003</v>
      </c>
      <c r="C1227" s="84" t="s">
        <v>575</v>
      </c>
      <c r="D1227" s="84" t="s">
        <v>586</v>
      </c>
      <c r="F1227" s="5" t="s">
        <v>298</v>
      </c>
      <c r="G1227" s="1">
        <f>G1204-G1207+SUM(G1209:G1211)-G1214+G1215-G1218+SUM(G1220:G1225)</f>
        <v>246</v>
      </c>
      <c r="H1227" s="1">
        <f t="shared" ref="H1227:Q1227" si="68">H1204-H1207+SUM(H1209:H1211)-H1214+H1215-H1218+SUM(H1220:H1225)</f>
        <v>200</v>
      </c>
      <c r="I1227" s="1">
        <f t="shared" si="68"/>
        <v>123</v>
      </c>
      <c r="J1227" s="1">
        <f t="shared" si="68"/>
        <v>57</v>
      </c>
      <c r="K1227" s="1">
        <f t="shared" si="68"/>
        <v>9</v>
      </c>
      <c r="L1227" s="1">
        <f t="shared" si="68"/>
        <v>-27</v>
      </c>
      <c r="M1227" s="1">
        <f t="shared" si="68"/>
        <v>-61</v>
      </c>
      <c r="N1227" s="1">
        <f t="shared" si="68"/>
        <v>-96</v>
      </c>
      <c r="O1227" s="1">
        <f t="shared" si="68"/>
        <v>-231</v>
      </c>
      <c r="P1227" s="1">
        <f t="shared" si="68"/>
        <v>-405</v>
      </c>
      <c r="Q1227" s="1">
        <f t="shared" si="68"/>
        <v>-459</v>
      </c>
    </row>
    <row r="1228" spans="1:17">
      <c r="F1228" s="5"/>
    </row>
    <row r="1229" spans="1:17">
      <c r="A1229" s="83">
        <v>8</v>
      </c>
      <c r="B1229" s="83">
        <v>2003</v>
      </c>
      <c r="C1229" s="84" t="s">
        <v>572</v>
      </c>
      <c r="F1229" s="5" t="s">
        <v>174</v>
      </c>
    </row>
    <row r="1230" spans="1:17">
      <c r="A1230" s="83">
        <v>8</v>
      </c>
      <c r="B1230" s="83">
        <v>2003</v>
      </c>
      <c r="C1230" s="84" t="s">
        <v>572</v>
      </c>
      <c r="D1230" s="84" t="s">
        <v>578</v>
      </c>
      <c r="F1230" s="5" t="s">
        <v>18</v>
      </c>
      <c r="G1230" s="1">
        <v>-53</v>
      </c>
      <c r="H1230" s="1">
        <v>-135</v>
      </c>
      <c r="I1230" s="1">
        <v>-77</v>
      </c>
      <c r="J1230" s="1">
        <v>-20</v>
      </c>
      <c r="K1230" s="1">
        <v>-13</v>
      </c>
      <c r="L1230" s="1">
        <v>-17</v>
      </c>
      <c r="M1230" s="1">
        <v>-11</v>
      </c>
      <c r="N1230" s="1">
        <v>-4</v>
      </c>
      <c r="O1230" s="1">
        <v>4</v>
      </c>
      <c r="P1230" s="1">
        <v>2</v>
      </c>
      <c r="Q1230" s="1">
        <v>2</v>
      </c>
    </row>
    <row r="1231" spans="1:17">
      <c r="A1231" s="83">
        <v>8</v>
      </c>
      <c r="B1231" s="83">
        <v>2003</v>
      </c>
      <c r="C1231" s="84" t="s">
        <v>572</v>
      </c>
      <c r="D1231" s="84" t="s">
        <v>579</v>
      </c>
      <c r="F1231" s="5" t="s">
        <v>19</v>
      </c>
    </row>
    <row r="1232" spans="1:17">
      <c r="A1232" s="83">
        <v>8</v>
      </c>
      <c r="B1232" s="83">
        <v>2003</v>
      </c>
      <c r="C1232" s="84" t="s">
        <v>572</v>
      </c>
      <c r="D1232" s="84" t="s">
        <v>579</v>
      </c>
      <c r="F1232" s="5" t="s">
        <v>120</v>
      </c>
    </row>
    <row r="1233" spans="1:17">
      <c r="A1233" s="83">
        <v>8</v>
      </c>
      <c r="B1233" s="83">
        <v>2003</v>
      </c>
      <c r="C1233" s="84" t="s">
        <v>572</v>
      </c>
      <c r="D1233" s="84" t="s">
        <v>579</v>
      </c>
      <c r="F1233" s="1" t="s">
        <v>283</v>
      </c>
      <c r="G1233" s="1">
        <v>27</v>
      </c>
      <c r="H1233" s="1">
        <v>54</v>
      </c>
      <c r="I1233" s="1">
        <v>62</v>
      </c>
      <c r="J1233" s="1">
        <v>65</v>
      </c>
      <c r="K1233" s="1">
        <v>66</v>
      </c>
      <c r="L1233" s="1">
        <v>68</v>
      </c>
      <c r="M1233" s="1">
        <v>70</v>
      </c>
      <c r="N1233" s="1">
        <v>72</v>
      </c>
      <c r="O1233" s="1">
        <v>74</v>
      </c>
      <c r="P1233" s="1">
        <v>75</v>
      </c>
      <c r="Q1233" s="1">
        <v>77</v>
      </c>
    </row>
    <row r="1234" spans="1:17">
      <c r="A1234" s="83">
        <v>8</v>
      </c>
      <c r="B1234" s="83">
        <v>2003</v>
      </c>
      <c r="C1234" s="84" t="s">
        <v>572</v>
      </c>
      <c r="D1234" s="84" t="s">
        <v>579</v>
      </c>
      <c r="F1234" s="1" t="s">
        <v>299</v>
      </c>
      <c r="G1234" s="1">
        <v>6</v>
      </c>
      <c r="H1234" s="1">
        <v>14</v>
      </c>
      <c r="I1234" s="1">
        <v>17</v>
      </c>
      <c r="J1234" s="1">
        <v>18</v>
      </c>
      <c r="K1234" s="1">
        <v>19</v>
      </c>
      <c r="L1234" s="1">
        <v>19</v>
      </c>
      <c r="M1234" s="1">
        <v>20</v>
      </c>
      <c r="N1234" s="1">
        <v>20</v>
      </c>
      <c r="O1234" s="1">
        <v>21</v>
      </c>
      <c r="P1234" s="1">
        <v>21</v>
      </c>
      <c r="Q1234" s="1">
        <v>22</v>
      </c>
    </row>
    <row r="1235" spans="1:17">
      <c r="A1235" s="83">
        <v>8</v>
      </c>
      <c r="B1235" s="83">
        <v>2003</v>
      </c>
      <c r="C1235" s="84" t="s">
        <v>572</v>
      </c>
      <c r="D1235" s="84" t="s">
        <v>579</v>
      </c>
      <c r="F1235" s="5" t="s">
        <v>121</v>
      </c>
    </row>
    <row r="1236" spans="1:17">
      <c r="A1236" s="83">
        <v>8</v>
      </c>
      <c r="B1236" s="83">
        <v>2003</v>
      </c>
      <c r="C1236" s="84" t="s">
        <v>572</v>
      </c>
      <c r="D1236" s="84" t="s">
        <v>579</v>
      </c>
      <c r="F1236" s="1" t="s">
        <v>280</v>
      </c>
      <c r="G1236" s="1">
        <v>3</v>
      </c>
      <c r="H1236" s="1">
        <v>5</v>
      </c>
      <c r="I1236" s="1">
        <v>0</v>
      </c>
      <c r="J1236" s="1">
        <v>0</v>
      </c>
      <c r="K1236" s="1">
        <v>0</v>
      </c>
      <c r="L1236" s="1">
        <v>0</v>
      </c>
      <c r="M1236" s="1">
        <v>0</v>
      </c>
      <c r="N1236" s="1">
        <v>0</v>
      </c>
      <c r="O1236" s="1">
        <v>0</v>
      </c>
      <c r="P1236" s="1">
        <v>0</v>
      </c>
      <c r="Q1236" s="1">
        <v>0</v>
      </c>
    </row>
    <row r="1237" spans="1:17">
      <c r="A1237" s="83">
        <v>8</v>
      </c>
      <c r="B1237" s="83">
        <v>2003</v>
      </c>
      <c r="C1237" s="84" t="s">
        <v>572</v>
      </c>
      <c r="D1237" s="84" t="s">
        <v>579</v>
      </c>
      <c r="F1237" s="1" t="s">
        <v>300</v>
      </c>
      <c r="G1237" s="1">
        <v>9</v>
      </c>
      <c r="H1237" s="1">
        <v>12</v>
      </c>
      <c r="I1237" s="1">
        <v>5</v>
      </c>
      <c r="J1237" s="1">
        <v>0</v>
      </c>
      <c r="K1237" s="1">
        <v>0</v>
      </c>
      <c r="L1237" s="1">
        <v>0</v>
      </c>
      <c r="M1237" s="1">
        <v>0</v>
      </c>
      <c r="N1237" s="1">
        <v>0</v>
      </c>
      <c r="O1237" s="1">
        <v>0</v>
      </c>
      <c r="P1237" s="1">
        <v>0</v>
      </c>
      <c r="Q1237" s="1">
        <v>0</v>
      </c>
    </row>
    <row r="1238" spans="1:17">
      <c r="A1238" s="83">
        <v>8</v>
      </c>
      <c r="B1238" s="83">
        <v>2003</v>
      </c>
      <c r="C1238" s="84" t="s">
        <v>572</v>
      </c>
      <c r="D1238" s="84" t="s">
        <v>579</v>
      </c>
      <c r="F1238" s="1" t="s">
        <v>286</v>
      </c>
      <c r="G1238" s="1">
        <v>0</v>
      </c>
      <c r="H1238" s="1">
        <v>2</v>
      </c>
      <c r="I1238" s="1">
        <v>4</v>
      </c>
      <c r="J1238" s="1">
        <v>1</v>
      </c>
      <c r="K1238" s="1">
        <v>0</v>
      </c>
      <c r="L1238" s="1">
        <v>0</v>
      </c>
      <c r="M1238" s="1">
        <v>0</v>
      </c>
      <c r="N1238" s="1">
        <v>0</v>
      </c>
      <c r="O1238" s="1">
        <v>0</v>
      </c>
      <c r="P1238" s="1">
        <v>0</v>
      </c>
      <c r="Q1238" s="1">
        <v>0</v>
      </c>
    </row>
    <row r="1239" spans="1:17">
      <c r="A1239" s="83">
        <v>8</v>
      </c>
      <c r="B1239" s="83">
        <v>2003</v>
      </c>
      <c r="C1239" s="84" t="s">
        <v>572</v>
      </c>
      <c r="D1239" s="84" t="s">
        <v>580</v>
      </c>
      <c r="F1239" s="1" t="s">
        <v>278</v>
      </c>
      <c r="G1239" s="1">
        <v>0</v>
      </c>
      <c r="H1239" s="1">
        <v>5</v>
      </c>
      <c r="I1239" s="1">
        <v>13</v>
      </c>
      <c r="J1239" s="1">
        <v>22</v>
      </c>
      <c r="K1239" s="1">
        <v>32</v>
      </c>
      <c r="L1239" s="1">
        <v>41</v>
      </c>
      <c r="M1239" s="1">
        <v>50</v>
      </c>
      <c r="N1239" s="1">
        <v>59</v>
      </c>
      <c r="O1239" s="1">
        <v>67</v>
      </c>
      <c r="P1239" s="1">
        <v>76</v>
      </c>
      <c r="Q1239" s="1">
        <v>85</v>
      </c>
    </row>
    <row r="1240" spans="1:17">
      <c r="A1240" s="83">
        <v>8</v>
      </c>
      <c r="B1240" s="83">
        <v>2003</v>
      </c>
    </row>
    <row r="1241" spans="1:17">
      <c r="A1241" s="83">
        <v>8</v>
      </c>
      <c r="B1241" s="83">
        <v>2003</v>
      </c>
      <c r="C1241" s="84" t="s">
        <v>570</v>
      </c>
      <c r="F1241" s="5" t="s">
        <v>17</v>
      </c>
    </row>
    <row r="1242" spans="1:17">
      <c r="A1242" s="83">
        <v>8</v>
      </c>
      <c r="B1242" s="83">
        <v>2003</v>
      </c>
      <c r="C1242" s="84" t="s">
        <v>570</v>
      </c>
      <c r="D1242" s="84" t="s">
        <v>578</v>
      </c>
      <c r="F1242" s="5" t="s">
        <v>18</v>
      </c>
      <c r="G1242" s="1">
        <v>-16</v>
      </c>
      <c r="H1242" s="1">
        <v>-13</v>
      </c>
      <c r="I1242" s="1">
        <v>-12</v>
      </c>
      <c r="J1242" s="1">
        <v>-12</v>
      </c>
      <c r="K1242" s="1">
        <v>-15</v>
      </c>
      <c r="L1242" s="1">
        <v>-17</v>
      </c>
      <c r="M1242" s="1">
        <v>-19</v>
      </c>
      <c r="N1242" s="1">
        <v>-23</v>
      </c>
      <c r="O1242" s="1">
        <v>-20</v>
      </c>
      <c r="P1242" s="1">
        <v>-12</v>
      </c>
      <c r="Q1242" s="1">
        <v>-8</v>
      </c>
    </row>
    <row r="1243" spans="1:17">
      <c r="A1243" s="83">
        <v>8</v>
      </c>
      <c r="B1243" s="83">
        <v>2003</v>
      </c>
      <c r="C1243" s="84" t="s">
        <v>570</v>
      </c>
      <c r="D1243" s="84" t="s">
        <v>579</v>
      </c>
      <c r="F1243" s="5" t="s">
        <v>19</v>
      </c>
    </row>
    <row r="1244" spans="1:17">
      <c r="A1244" s="83">
        <v>8</v>
      </c>
      <c r="B1244" s="83">
        <v>2003</v>
      </c>
      <c r="C1244" s="84" t="s">
        <v>570</v>
      </c>
      <c r="D1244" s="84" t="s">
        <v>579</v>
      </c>
      <c r="F1244" s="1" t="s">
        <v>120</v>
      </c>
      <c r="G1244" s="1">
        <v>0</v>
      </c>
      <c r="H1244" s="1">
        <v>0</v>
      </c>
      <c r="I1244" s="1">
        <v>-2</v>
      </c>
      <c r="J1244" s="1">
        <v>-3</v>
      </c>
      <c r="K1244" s="1">
        <v>-4</v>
      </c>
      <c r="L1244" s="1">
        <v>-4</v>
      </c>
      <c r="M1244" s="1">
        <v>-5</v>
      </c>
      <c r="N1244" s="1">
        <v>-6</v>
      </c>
      <c r="O1244" s="1">
        <v>-7</v>
      </c>
      <c r="P1244" s="1">
        <v>-8</v>
      </c>
      <c r="Q1244" s="1">
        <v>-8</v>
      </c>
    </row>
    <row r="1245" spans="1:17">
      <c r="A1245" s="83">
        <v>8</v>
      </c>
      <c r="B1245" s="83">
        <v>2003</v>
      </c>
      <c r="C1245" s="84" t="s">
        <v>570</v>
      </c>
      <c r="D1245" s="84" t="s">
        <v>579</v>
      </c>
      <c r="F1245" s="5" t="s">
        <v>121</v>
      </c>
    </row>
    <row r="1246" spans="1:17">
      <c r="A1246" s="83">
        <v>8</v>
      </c>
      <c r="B1246" s="83">
        <v>2003</v>
      </c>
      <c r="C1246" s="84" t="s">
        <v>570</v>
      </c>
      <c r="D1246" s="84" t="s">
        <v>579</v>
      </c>
      <c r="F1246" s="1" t="s">
        <v>279</v>
      </c>
      <c r="G1246" s="1">
        <v>0</v>
      </c>
      <c r="H1246" s="1">
        <v>-1</v>
      </c>
      <c r="I1246" s="1">
        <v>-2</v>
      </c>
      <c r="J1246" s="1">
        <v>-2</v>
      </c>
      <c r="K1246" s="1">
        <v>-3</v>
      </c>
      <c r="L1246" s="1">
        <v>-4</v>
      </c>
      <c r="M1246" s="1">
        <v>-5</v>
      </c>
      <c r="N1246" s="1">
        <v>-6</v>
      </c>
      <c r="O1246" s="1">
        <v>-7</v>
      </c>
      <c r="P1246" s="1">
        <v>-8</v>
      </c>
      <c r="Q1246" s="1">
        <v>-10</v>
      </c>
    </row>
    <row r="1247" spans="1:17">
      <c r="A1247" s="83">
        <v>8</v>
      </c>
      <c r="B1247" s="83">
        <v>2003</v>
      </c>
      <c r="C1247" s="84" t="s">
        <v>570</v>
      </c>
      <c r="D1247" s="84" t="s">
        <v>579</v>
      </c>
      <c r="F1247" s="1" t="s">
        <v>270</v>
      </c>
      <c r="G1247" s="1">
        <v>0</v>
      </c>
      <c r="H1247" s="1">
        <v>0</v>
      </c>
      <c r="I1247" s="1">
        <v>0</v>
      </c>
      <c r="J1247" s="1">
        <v>-1</v>
      </c>
      <c r="K1247" s="1">
        <v>-2</v>
      </c>
      <c r="L1247" s="1">
        <v>-2</v>
      </c>
      <c r="M1247" s="1">
        <v>-3</v>
      </c>
      <c r="N1247" s="1">
        <v>-4</v>
      </c>
      <c r="O1247" s="1">
        <v>-5</v>
      </c>
      <c r="P1247" s="1">
        <v>-6</v>
      </c>
      <c r="Q1247" s="1">
        <v>-7</v>
      </c>
    </row>
    <row r="1248" spans="1:17">
      <c r="A1248" s="83">
        <v>8</v>
      </c>
      <c r="B1248" s="83">
        <v>2003</v>
      </c>
      <c r="C1248" s="84" t="s">
        <v>570</v>
      </c>
      <c r="D1248" s="84" t="s">
        <v>579</v>
      </c>
      <c r="F1248" s="1" t="s">
        <v>301</v>
      </c>
      <c r="G1248" s="1">
        <v>1</v>
      </c>
      <c r="H1248" s="1">
        <v>1</v>
      </c>
      <c r="I1248" s="1">
        <v>1</v>
      </c>
      <c r="J1248" s="1">
        <v>1</v>
      </c>
      <c r="K1248" s="1">
        <v>1</v>
      </c>
      <c r="L1248" s="1">
        <v>1</v>
      </c>
      <c r="M1248" s="1">
        <v>1</v>
      </c>
      <c r="N1248" s="1">
        <v>1</v>
      </c>
      <c r="O1248" s="1">
        <v>2</v>
      </c>
      <c r="P1248" s="1">
        <v>1</v>
      </c>
      <c r="Q1248" s="1">
        <v>2</v>
      </c>
    </row>
    <row r="1249" spans="1:17">
      <c r="A1249" s="83">
        <v>8</v>
      </c>
      <c r="B1249" s="83">
        <v>2003</v>
      </c>
      <c r="C1249" s="84" t="s">
        <v>570</v>
      </c>
      <c r="D1249" s="84" t="s">
        <v>579</v>
      </c>
      <c r="F1249" s="1" t="s">
        <v>280</v>
      </c>
      <c r="G1249" s="1">
        <v>2</v>
      </c>
      <c r="H1249" s="1">
        <v>5</v>
      </c>
      <c r="I1249" s="1">
        <v>3</v>
      </c>
      <c r="J1249" s="1">
        <v>2</v>
      </c>
      <c r="K1249" s="1">
        <v>0</v>
      </c>
      <c r="L1249" s="1">
        <v>1</v>
      </c>
      <c r="M1249" s="1">
        <v>0</v>
      </c>
      <c r="N1249" s="1">
        <v>0</v>
      </c>
      <c r="O1249" s="1">
        <v>0</v>
      </c>
      <c r="P1249" s="1">
        <v>0</v>
      </c>
      <c r="Q1249" s="1">
        <v>0</v>
      </c>
    </row>
    <row r="1250" spans="1:17">
      <c r="A1250" s="83">
        <v>8</v>
      </c>
      <c r="B1250" s="83">
        <v>2003</v>
      </c>
      <c r="C1250" s="84" t="s">
        <v>570</v>
      </c>
      <c r="D1250" s="84" t="s">
        <v>579</v>
      </c>
      <c r="F1250" s="1" t="s">
        <v>272</v>
      </c>
      <c r="G1250" s="1">
        <v>-1</v>
      </c>
      <c r="H1250" s="1">
        <v>0</v>
      </c>
      <c r="I1250" s="1">
        <v>0</v>
      </c>
      <c r="J1250" s="1">
        <v>0</v>
      </c>
      <c r="K1250" s="1">
        <v>0</v>
      </c>
      <c r="L1250" s="1">
        <v>0</v>
      </c>
      <c r="M1250" s="1">
        <v>0</v>
      </c>
      <c r="N1250" s="1">
        <v>0</v>
      </c>
      <c r="O1250" s="1">
        <v>0</v>
      </c>
      <c r="P1250" s="1">
        <v>0</v>
      </c>
      <c r="Q1250" s="1">
        <v>-1</v>
      </c>
    </row>
    <row r="1251" spans="1:17">
      <c r="A1251" s="83">
        <v>8</v>
      </c>
      <c r="B1251" s="83">
        <v>2003</v>
      </c>
      <c r="C1251" s="84" t="s">
        <v>570</v>
      </c>
      <c r="D1251" s="84" t="s">
        <v>580</v>
      </c>
      <c r="F1251" s="1" t="s">
        <v>302</v>
      </c>
      <c r="G1251" s="1">
        <v>-2</v>
      </c>
      <c r="H1251" s="1">
        <v>-17</v>
      </c>
      <c r="I1251" s="1">
        <v>-31</v>
      </c>
      <c r="J1251" s="1">
        <v>-30</v>
      </c>
      <c r="K1251" s="1">
        <v>-17</v>
      </c>
      <c r="L1251" s="1">
        <v>-7</v>
      </c>
      <c r="M1251" s="1">
        <v>-3</v>
      </c>
      <c r="N1251" s="1">
        <v>-1</v>
      </c>
      <c r="O1251" s="1">
        <v>-1</v>
      </c>
      <c r="P1251" s="1">
        <v>-1</v>
      </c>
      <c r="Q1251" s="1">
        <v>0</v>
      </c>
    </row>
    <row r="1252" spans="1:17">
      <c r="A1252" s="83">
        <v>8</v>
      </c>
      <c r="B1252" s="83">
        <v>2003</v>
      </c>
      <c r="C1252" s="84" t="s">
        <v>570</v>
      </c>
      <c r="D1252" s="84" t="s">
        <v>580</v>
      </c>
      <c r="F1252" s="1" t="s">
        <v>278</v>
      </c>
      <c r="G1252" s="1">
        <v>0</v>
      </c>
      <c r="H1252" s="1">
        <v>0</v>
      </c>
      <c r="I1252" s="1">
        <v>0</v>
      </c>
      <c r="J1252" s="1">
        <v>-1</v>
      </c>
      <c r="K1252" s="1">
        <v>-1</v>
      </c>
      <c r="L1252" s="1">
        <v>-2</v>
      </c>
      <c r="M1252" s="1">
        <v>-2</v>
      </c>
      <c r="N1252" s="1">
        <v>-1</v>
      </c>
      <c r="O1252" s="1">
        <v>-1</v>
      </c>
      <c r="P1252" s="1">
        <v>-2</v>
      </c>
      <c r="Q1252" s="1">
        <v>-2</v>
      </c>
    </row>
    <row r="1253" spans="1:17">
      <c r="A1253" s="83">
        <v>8</v>
      </c>
      <c r="B1253" s="83">
        <v>2003</v>
      </c>
    </row>
    <row r="1254" spans="1:17">
      <c r="A1254" s="83">
        <v>8</v>
      </c>
      <c r="B1254" s="83">
        <v>2003</v>
      </c>
      <c r="C1254" s="84" t="s">
        <v>571</v>
      </c>
      <c r="F1254" s="5" t="s">
        <v>20</v>
      </c>
    </row>
    <row r="1255" spans="1:17">
      <c r="A1255" s="83">
        <v>8</v>
      </c>
      <c r="B1255" s="83">
        <v>2003</v>
      </c>
      <c r="C1255" s="84" t="s">
        <v>571</v>
      </c>
      <c r="D1255" s="84" t="s">
        <v>578</v>
      </c>
      <c r="F1255" s="5" t="s">
        <v>18</v>
      </c>
      <c r="G1255" s="1">
        <v>-53</v>
      </c>
      <c r="H1255" s="1">
        <v>-51</v>
      </c>
      <c r="I1255" s="1">
        <v>-51</v>
      </c>
      <c r="J1255" s="1">
        <v>-51</v>
      </c>
      <c r="K1255" s="1">
        <v>-55</v>
      </c>
      <c r="L1255" s="1">
        <v>-50</v>
      </c>
      <c r="M1255" s="1">
        <v>-45</v>
      </c>
      <c r="N1255" s="1">
        <v>-41</v>
      </c>
      <c r="O1255" s="1">
        <v>-39</v>
      </c>
      <c r="P1255" s="1">
        <v>-40</v>
      </c>
      <c r="Q1255" s="1">
        <v>-34</v>
      </c>
    </row>
    <row r="1256" spans="1:17">
      <c r="A1256" s="83">
        <v>8</v>
      </c>
      <c r="B1256" s="83">
        <v>2003</v>
      </c>
      <c r="C1256" s="84" t="s">
        <v>571</v>
      </c>
      <c r="D1256" s="84" t="s">
        <v>579</v>
      </c>
      <c r="F1256" s="5" t="s">
        <v>19</v>
      </c>
    </row>
    <row r="1257" spans="1:17">
      <c r="A1257" s="83">
        <v>8</v>
      </c>
      <c r="B1257" s="83">
        <v>2003</v>
      </c>
      <c r="C1257" s="84" t="s">
        <v>571</v>
      </c>
      <c r="D1257" s="84" t="s">
        <v>579</v>
      </c>
      <c r="F1257" s="5" t="s">
        <v>120</v>
      </c>
      <c r="G1257" s="1">
        <v>-12</v>
      </c>
      <c r="H1257" s="1">
        <v>-5</v>
      </c>
      <c r="I1257" s="1">
        <f>-I10234</f>
        <v>0</v>
      </c>
      <c r="J1257" s="1">
        <v>1</v>
      </c>
      <c r="K1257" s="1">
        <v>2</v>
      </c>
      <c r="L1257" s="1">
        <v>2</v>
      </c>
      <c r="M1257" s="1">
        <v>2</v>
      </c>
      <c r="N1257" s="1">
        <v>1</v>
      </c>
      <c r="O1257" s="1">
        <v>1</v>
      </c>
      <c r="P1257" s="1">
        <v>0</v>
      </c>
      <c r="Q1257" s="1">
        <v>0</v>
      </c>
    </row>
    <row r="1258" spans="1:17">
      <c r="A1258" s="83">
        <v>8</v>
      </c>
      <c r="B1258" s="83">
        <v>2003</v>
      </c>
      <c r="C1258" s="84" t="s">
        <v>571</v>
      </c>
      <c r="D1258" s="84" t="s">
        <v>579</v>
      </c>
      <c r="F1258" s="5" t="s">
        <v>121</v>
      </c>
    </row>
    <row r="1259" spans="1:17">
      <c r="A1259" s="83">
        <v>8</v>
      </c>
      <c r="B1259" s="83">
        <v>2003</v>
      </c>
      <c r="C1259" s="84" t="s">
        <v>571</v>
      </c>
      <c r="D1259" s="84" t="s">
        <v>579</v>
      </c>
      <c r="F1259" s="1" t="s">
        <v>303</v>
      </c>
      <c r="G1259" s="1">
        <v>-2</v>
      </c>
      <c r="H1259" s="1">
        <v>-3</v>
      </c>
      <c r="I1259" s="1">
        <v>0</v>
      </c>
      <c r="J1259" s="1">
        <v>0</v>
      </c>
      <c r="K1259" s="1">
        <v>1</v>
      </c>
      <c r="L1259" s="1">
        <v>3</v>
      </c>
      <c r="M1259" s="1">
        <v>4</v>
      </c>
      <c r="N1259" s="1">
        <v>5</v>
      </c>
      <c r="O1259" s="1">
        <v>6</v>
      </c>
      <c r="P1259" s="1">
        <v>8</v>
      </c>
      <c r="Q1259" s="1">
        <v>9</v>
      </c>
    </row>
    <row r="1260" spans="1:17">
      <c r="A1260" s="83">
        <v>8</v>
      </c>
      <c r="B1260" s="83">
        <v>2003</v>
      </c>
      <c r="C1260" s="84" t="s">
        <v>571</v>
      </c>
      <c r="D1260" s="84" t="s">
        <v>579</v>
      </c>
      <c r="F1260" s="1" t="s">
        <v>304</v>
      </c>
      <c r="G1260" s="1">
        <v>-6</v>
      </c>
      <c r="H1260" s="1">
        <v>-3</v>
      </c>
      <c r="I1260" s="1">
        <v>0</v>
      </c>
      <c r="J1260" s="1">
        <v>0</v>
      </c>
      <c r="K1260" s="1">
        <v>0</v>
      </c>
      <c r="L1260" s="1">
        <v>0</v>
      </c>
      <c r="M1260" s="1">
        <v>0</v>
      </c>
      <c r="N1260" s="1">
        <v>0</v>
      </c>
      <c r="O1260" s="1">
        <v>0</v>
      </c>
      <c r="P1260" s="1">
        <v>0</v>
      </c>
      <c r="Q1260" s="1">
        <v>0</v>
      </c>
    </row>
    <row r="1261" spans="1:17">
      <c r="A1261" s="83">
        <v>8</v>
      </c>
      <c r="B1261" s="83">
        <v>2003</v>
      </c>
      <c r="C1261" s="84" t="s">
        <v>571</v>
      </c>
      <c r="D1261" s="84" t="s">
        <v>580</v>
      </c>
      <c r="F1261" s="1" t="s">
        <v>305</v>
      </c>
      <c r="G1261" s="1">
        <v>3</v>
      </c>
      <c r="H1261" s="1">
        <v>3</v>
      </c>
      <c r="I1261" s="1">
        <v>2</v>
      </c>
      <c r="J1261" s="1">
        <v>5</v>
      </c>
      <c r="K1261" s="1">
        <v>8</v>
      </c>
      <c r="L1261" s="1">
        <v>10</v>
      </c>
      <c r="M1261" s="1">
        <v>10</v>
      </c>
      <c r="N1261" s="1">
        <v>9</v>
      </c>
      <c r="O1261" s="1">
        <v>8</v>
      </c>
      <c r="P1261" s="1">
        <v>7</v>
      </c>
      <c r="Q1261" s="1">
        <v>6</v>
      </c>
    </row>
    <row r="1262" spans="1:17">
      <c r="A1262" s="83">
        <v>8</v>
      </c>
      <c r="B1262" s="83">
        <v>2003</v>
      </c>
      <c r="C1262" s="84" t="s">
        <v>571</v>
      </c>
      <c r="D1262" s="84" t="s">
        <v>580</v>
      </c>
      <c r="F1262" s="1" t="s">
        <v>306</v>
      </c>
      <c r="G1262" s="1">
        <v>0</v>
      </c>
      <c r="H1262" s="1">
        <v>0</v>
      </c>
      <c r="I1262" s="1">
        <v>3</v>
      </c>
      <c r="J1262" s="1">
        <v>7</v>
      </c>
      <c r="K1262" s="1">
        <v>9</v>
      </c>
      <c r="L1262" s="1">
        <v>14</v>
      </c>
      <c r="M1262" s="1">
        <v>19</v>
      </c>
      <c r="N1262" s="1">
        <v>25</v>
      </c>
      <c r="O1262" s="1">
        <v>29</v>
      </c>
      <c r="P1262" s="1">
        <v>34</v>
      </c>
      <c r="Q1262" s="1">
        <v>39</v>
      </c>
    </row>
    <row r="1263" spans="1:17">
      <c r="A1263" s="83">
        <v>8</v>
      </c>
      <c r="B1263" s="83">
        <v>2003</v>
      </c>
      <c r="C1263" s="84" t="s">
        <v>571</v>
      </c>
      <c r="D1263" s="84" t="s">
        <v>579</v>
      </c>
      <c r="F1263" s="1" t="s">
        <v>307</v>
      </c>
      <c r="G1263" s="1">
        <v>5</v>
      </c>
      <c r="H1263" s="1">
        <v>9</v>
      </c>
      <c r="I1263" s="1">
        <v>3</v>
      </c>
      <c r="J1263" s="1">
        <v>0</v>
      </c>
      <c r="K1263" s="1">
        <v>0</v>
      </c>
      <c r="L1263" s="1">
        <v>0</v>
      </c>
      <c r="M1263" s="1">
        <v>-2</v>
      </c>
      <c r="N1263" s="1">
        <v>-1</v>
      </c>
      <c r="O1263" s="1">
        <v>-2</v>
      </c>
      <c r="P1263" s="1">
        <v>-3</v>
      </c>
      <c r="Q1263" s="1">
        <v>-4</v>
      </c>
    </row>
    <row r="1264" spans="1:17">
      <c r="A1264" s="83">
        <v>8</v>
      </c>
      <c r="B1264" s="83">
        <v>2003</v>
      </c>
      <c r="F1264" s="5"/>
    </row>
    <row r="1265" spans="1:17">
      <c r="A1265" s="83">
        <v>8</v>
      </c>
      <c r="B1265" s="83">
        <v>2003</v>
      </c>
      <c r="C1265" s="84" t="s">
        <v>575</v>
      </c>
      <c r="D1265" s="84" t="s">
        <v>586</v>
      </c>
      <c r="F1265" s="5" t="s">
        <v>308</v>
      </c>
      <c r="G1265" s="1">
        <f>G1227-G1230+SUM(G1233:G1239)-G1242+SUM(G1244:G1252)-G1255+SUM(G1257:G1263)</f>
        <v>401</v>
      </c>
      <c r="H1265" s="1">
        <f t="shared" ref="H1265:Q1265" si="69">H1227-H1230+SUM(H1233:H1239)-H1242+SUM(H1244:H1252)-H1255+SUM(H1257:H1263)</f>
        <v>480</v>
      </c>
      <c r="I1265" s="1">
        <f t="shared" si="69"/>
        <v>341</v>
      </c>
      <c r="J1265" s="1">
        <f t="shared" si="69"/>
        <v>225</v>
      </c>
      <c r="K1265" s="1">
        <f t="shared" si="69"/>
        <v>203</v>
      </c>
      <c r="L1265" s="1">
        <f t="shared" si="69"/>
        <v>197</v>
      </c>
      <c r="M1265" s="1">
        <f t="shared" si="69"/>
        <v>170</v>
      </c>
      <c r="N1265" s="1">
        <f t="shared" si="69"/>
        <v>145</v>
      </c>
      <c r="O1265" s="1">
        <f t="shared" si="69"/>
        <v>9</v>
      </c>
      <c r="P1265" s="1">
        <f t="shared" si="69"/>
        <v>-161</v>
      </c>
      <c r="Q1265" s="1">
        <f t="shared" si="69"/>
        <v>-211</v>
      </c>
    </row>
    <row r="1266" spans="1:17">
      <c r="F1266" s="5"/>
    </row>
    <row r="1267" spans="1:17">
      <c r="A1267" s="83">
        <v>1</v>
      </c>
      <c r="B1267" s="83">
        <v>2004</v>
      </c>
      <c r="C1267" s="84" t="s">
        <v>572</v>
      </c>
      <c r="F1267" s="5" t="s">
        <v>174</v>
      </c>
    </row>
    <row r="1268" spans="1:17">
      <c r="A1268" s="83">
        <v>1</v>
      </c>
      <c r="B1268" s="83">
        <v>2004</v>
      </c>
      <c r="C1268" s="84" t="s">
        <v>572</v>
      </c>
      <c r="D1268" s="84" t="s">
        <v>578</v>
      </c>
      <c r="F1268" s="5" t="s">
        <v>18</v>
      </c>
      <c r="G1268" s="14">
        <v>0</v>
      </c>
      <c r="H1268" s="14">
        <v>-1</v>
      </c>
      <c r="I1268" s="14">
        <v>0</v>
      </c>
      <c r="J1268" s="14">
        <v>0</v>
      </c>
      <c r="K1268" s="14">
        <v>0</v>
      </c>
      <c r="L1268" s="14">
        <v>0</v>
      </c>
      <c r="M1268" s="14">
        <v>0</v>
      </c>
      <c r="N1268" s="14">
        <v>0</v>
      </c>
      <c r="O1268" s="14">
        <v>0</v>
      </c>
      <c r="P1268" s="14">
        <v>0</v>
      </c>
    </row>
    <row r="1269" spans="1:17">
      <c r="A1269" s="83">
        <v>1</v>
      </c>
      <c r="B1269" s="83">
        <v>2004</v>
      </c>
      <c r="C1269" s="84" t="s">
        <v>572</v>
      </c>
      <c r="D1269" s="84" t="s">
        <v>579</v>
      </c>
      <c r="F1269" s="5" t="s">
        <v>19</v>
      </c>
    </row>
    <row r="1270" spans="1:17">
      <c r="A1270" s="83">
        <v>1</v>
      </c>
      <c r="B1270" s="83">
        <v>2004</v>
      </c>
      <c r="C1270" s="84" t="s">
        <v>572</v>
      </c>
      <c r="D1270" s="84" t="s">
        <v>579</v>
      </c>
      <c r="F1270" s="5" t="s">
        <v>120</v>
      </c>
    </row>
    <row r="1271" spans="1:17">
      <c r="A1271" s="83">
        <v>1</v>
      </c>
      <c r="B1271" s="83">
        <v>2004</v>
      </c>
      <c r="C1271" s="84" t="s">
        <v>572</v>
      </c>
      <c r="D1271" s="84" t="s">
        <v>579</v>
      </c>
      <c r="F1271" s="5" t="s">
        <v>283</v>
      </c>
      <c r="G1271" s="14">
        <v>0</v>
      </c>
      <c r="H1271" s="14">
        <v>-1</v>
      </c>
      <c r="I1271" s="14">
        <v>-2</v>
      </c>
      <c r="J1271" s="14">
        <v>-1</v>
      </c>
      <c r="K1271" s="14">
        <v>-1</v>
      </c>
      <c r="L1271" s="14">
        <v>-1</v>
      </c>
      <c r="M1271" s="14">
        <v>-1</v>
      </c>
      <c r="N1271" s="14">
        <v>0</v>
      </c>
      <c r="O1271" s="14">
        <v>0</v>
      </c>
      <c r="P1271" s="14">
        <v>0</v>
      </c>
    </row>
    <row r="1272" spans="1:17">
      <c r="A1272" s="83">
        <v>1</v>
      </c>
      <c r="B1272" s="83">
        <v>2004</v>
      </c>
      <c r="C1272" s="84" t="s">
        <v>572</v>
      </c>
      <c r="D1272" s="84" t="s">
        <v>579</v>
      </c>
      <c r="F1272" s="5" t="s">
        <v>299</v>
      </c>
      <c r="G1272" s="14">
        <v>2</v>
      </c>
      <c r="H1272" s="14">
        <v>10</v>
      </c>
      <c r="I1272" s="14">
        <v>13</v>
      </c>
      <c r="J1272" s="14">
        <v>15</v>
      </c>
      <c r="K1272" s="14">
        <v>15</v>
      </c>
      <c r="L1272" s="14">
        <v>15</v>
      </c>
      <c r="M1272" s="14">
        <v>15</v>
      </c>
      <c r="N1272" s="14">
        <v>16</v>
      </c>
      <c r="O1272" s="14">
        <v>16</v>
      </c>
      <c r="P1272" s="14">
        <v>16</v>
      </c>
    </row>
    <row r="1273" spans="1:17">
      <c r="A1273" s="83">
        <v>1</v>
      </c>
      <c r="B1273" s="83">
        <v>2004</v>
      </c>
      <c r="C1273" s="84" t="s">
        <v>572</v>
      </c>
      <c r="D1273" s="84" t="s">
        <v>579</v>
      </c>
      <c r="F1273" s="5" t="s">
        <v>121</v>
      </c>
    </row>
    <row r="1274" spans="1:17">
      <c r="A1274" s="83">
        <v>1</v>
      </c>
      <c r="B1274" s="83">
        <v>2004</v>
      </c>
      <c r="C1274" s="84" t="s">
        <v>572</v>
      </c>
      <c r="D1274" s="84" t="s">
        <v>579</v>
      </c>
      <c r="F1274" s="1" t="s">
        <v>309</v>
      </c>
      <c r="G1274" s="14">
        <v>4</v>
      </c>
      <c r="H1274" s="14">
        <v>6</v>
      </c>
      <c r="I1274" s="14">
        <v>27</v>
      </c>
      <c r="J1274" s="14">
        <v>40</v>
      </c>
      <c r="K1274" s="14">
        <v>44</v>
      </c>
      <c r="L1274" s="14">
        <v>47</v>
      </c>
      <c r="M1274" s="14">
        <v>50</v>
      </c>
      <c r="N1274" s="14">
        <v>53</v>
      </c>
      <c r="O1274" s="14">
        <v>59</v>
      </c>
      <c r="P1274" s="14">
        <v>66</v>
      </c>
    </row>
    <row r="1275" spans="1:17">
      <c r="A1275" s="83">
        <v>1</v>
      </c>
      <c r="B1275" s="83">
        <v>2004</v>
      </c>
      <c r="C1275" s="84" t="s">
        <v>572</v>
      </c>
      <c r="D1275" s="84" t="s">
        <v>579</v>
      </c>
      <c r="F1275" s="1" t="s">
        <v>310</v>
      </c>
      <c r="G1275" s="14">
        <v>1</v>
      </c>
      <c r="H1275" s="14">
        <v>2</v>
      </c>
      <c r="I1275" s="14">
        <v>2</v>
      </c>
      <c r="J1275" s="14">
        <v>2</v>
      </c>
      <c r="K1275" s="14">
        <v>3</v>
      </c>
      <c r="L1275" s="14">
        <v>3</v>
      </c>
      <c r="M1275" s="14">
        <v>3</v>
      </c>
      <c r="N1275" s="14">
        <v>4</v>
      </c>
      <c r="O1275" s="14">
        <v>4</v>
      </c>
      <c r="P1275" s="14">
        <v>4</v>
      </c>
    </row>
    <row r="1276" spans="1:17">
      <c r="A1276" s="83">
        <v>1</v>
      </c>
      <c r="B1276" s="83">
        <v>2004</v>
      </c>
      <c r="C1276" s="84" t="s">
        <v>572</v>
      </c>
      <c r="D1276" s="84" t="s">
        <v>579</v>
      </c>
      <c r="F1276" s="1" t="s">
        <v>311</v>
      </c>
      <c r="G1276" s="14">
        <v>0</v>
      </c>
      <c r="H1276" s="14">
        <v>1</v>
      </c>
      <c r="I1276" s="14">
        <v>2</v>
      </c>
      <c r="J1276" s="14">
        <v>2</v>
      </c>
      <c r="K1276" s="14">
        <v>2</v>
      </c>
      <c r="L1276" s="14">
        <v>2</v>
      </c>
      <c r="M1276" s="14">
        <v>2</v>
      </c>
      <c r="N1276" s="14">
        <v>2</v>
      </c>
      <c r="O1276" s="14">
        <v>2</v>
      </c>
      <c r="P1276" s="14">
        <v>1</v>
      </c>
    </row>
    <row r="1277" spans="1:17">
      <c r="A1277" s="83">
        <v>1</v>
      </c>
      <c r="B1277" s="83">
        <v>2004</v>
      </c>
      <c r="C1277" s="84" t="s">
        <v>572</v>
      </c>
      <c r="D1277" s="84" t="s">
        <v>579</v>
      </c>
      <c r="F1277" s="1" t="s">
        <v>307</v>
      </c>
      <c r="G1277" s="14">
        <v>-2</v>
      </c>
      <c r="H1277" s="14">
        <v>0</v>
      </c>
      <c r="I1277" s="14">
        <v>1</v>
      </c>
      <c r="J1277" s="14">
        <v>1</v>
      </c>
      <c r="K1277" s="14">
        <v>0</v>
      </c>
      <c r="L1277" s="14">
        <v>0</v>
      </c>
      <c r="M1277" s="14">
        <v>0</v>
      </c>
      <c r="N1277" s="14">
        <v>0</v>
      </c>
      <c r="O1277" s="14">
        <v>0</v>
      </c>
      <c r="P1277" s="14">
        <v>0</v>
      </c>
    </row>
    <row r="1278" spans="1:17">
      <c r="A1278" s="83">
        <v>1</v>
      </c>
      <c r="B1278" s="83">
        <v>2004</v>
      </c>
      <c r="C1278" s="84" t="s">
        <v>572</v>
      </c>
      <c r="D1278" s="84" t="s">
        <v>580</v>
      </c>
      <c r="F1278" s="1" t="s">
        <v>294</v>
      </c>
      <c r="G1278" s="96"/>
      <c r="H1278" s="96"/>
      <c r="I1278" s="96"/>
      <c r="J1278" s="96"/>
      <c r="K1278" s="96"/>
      <c r="L1278" s="96"/>
      <c r="M1278" s="96"/>
      <c r="N1278" s="96"/>
      <c r="O1278" s="96"/>
      <c r="P1278" s="96"/>
    </row>
    <row r="1279" spans="1:17">
      <c r="A1279" s="83">
        <v>1</v>
      </c>
      <c r="B1279" s="83">
        <v>2004</v>
      </c>
      <c r="C1279" s="84" t="s">
        <v>572</v>
      </c>
      <c r="D1279" s="84" t="s">
        <v>580</v>
      </c>
      <c r="F1279" s="1" t="s">
        <v>306</v>
      </c>
      <c r="G1279" s="14">
        <v>0</v>
      </c>
      <c r="H1279" s="14">
        <v>0</v>
      </c>
      <c r="I1279" s="14">
        <v>2</v>
      </c>
      <c r="J1279" s="14">
        <v>5</v>
      </c>
      <c r="K1279" s="14">
        <v>8</v>
      </c>
      <c r="L1279" s="14">
        <v>12</v>
      </c>
      <c r="M1279" s="14">
        <v>16</v>
      </c>
      <c r="N1279" s="14">
        <v>20</v>
      </c>
      <c r="O1279" s="14">
        <v>25</v>
      </c>
      <c r="P1279" s="14">
        <v>31</v>
      </c>
    </row>
    <row r="1280" spans="1:17">
      <c r="A1280" s="83">
        <v>1</v>
      </c>
      <c r="B1280" s="83">
        <v>2004</v>
      </c>
      <c r="C1280" s="84" t="s">
        <v>572</v>
      </c>
      <c r="D1280" s="84" t="s">
        <v>580</v>
      </c>
      <c r="F1280" s="1" t="s">
        <v>307</v>
      </c>
      <c r="G1280" s="14">
        <v>0</v>
      </c>
      <c r="H1280" s="14">
        <v>-1</v>
      </c>
      <c r="I1280" s="14">
        <v>0</v>
      </c>
      <c r="J1280" s="14">
        <v>-2</v>
      </c>
      <c r="K1280" s="14">
        <v>-1</v>
      </c>
      <c r="L1280" s="14">
        <v>0</v>
      </c>
      <c r="M1280" s="14">
        <v>1</v>
      </c>
      <c r="N1280" s="14">
        <v>0</v>
      </c>
      <c r="O1280" s="14">
        <v>0</v>
      </c>
      <c r="P1280" s="14">
        <v>0</v>
      </c>
    </row>
    <row r="1281" spans="1:16">
      <c r="A1281" s="83">
        <v>1</v>
      </c>
      <c r="B1281" s="83">
        <v>2004</v>
      </c>
      <c r="G1281" s="14"/>
      <c r="H1281" s="14"/>
      <c r="I1281" s="14"/>
      <c r="J1281" s="14"/>
      <c r="K1281" s="14"/>
      <c r="L1281" s="14"/>
      <c r="M1281" s="14"/>
      <c r="N1281" s="14"/>
      <c r="O1281" s="14"/>
      <c r="P1281" s="14"/>
    </row>
    <row r="1282" spans="1:16">
      <c r="A1282" s="83">
        <v>1</v>
      </c>
      <c r="B1282" s="83">
        <v>2004</v>
      </c>
      <c r="C1282" s="84" t="s">
        <v>570</v>
      </c>
      <c r="F1282" s="5" t="s">
        <v>17</v>
      </c>
    </row>
    <row r="1283" spans="1:16">
      <c r="A1283" s="83">
        <v>1</v>
      </c>
      <c r="B1283" s="83">
        <v>2004</v>
      </c>
      <c r="C1283" s="84" t="s">
        <v>570</v>
      </c>
      <c r="D1283" s="84" t="s">
        <v>578</v>
      </c>
      <c r="F1283" s="5" t="s">
        <v>18</v>
      </c>
      <c r="G1283" s="14">
        <v>7</v>
      </c>
      <c r="H1283" s="14">
        <v>1</v>
      </c>
      <c r="I1283" s="14">
        <v>-15</v>
      </c>
      <c r="J1283" s="14">
        <v>-36</v>
      </c>
      <c r="K1283" s="14">
        <v>-55</v>
      </c>
      <c r="L1283" s="14">
        <v>-72</v>
      </c>
      <c r="M1283" s="14">
        <v>-89</v>
      </c>
      <c r="N1283" s="14">
        <v>-109</v>
      </c>
      <c r="O1283" s="14">
        <v>-132</v>
      </c>
      <c r="P1283" s="14">
        <v>-158</v>
      </c>
    </row>
    <row r="1284" spans="1:16">
      <c r="A1284" s="83">
        <v>1</v>
      </c>
      <c r="B1284" s="83">
        <v>2004</v>
      </c>
      <c r="C1284" s="84" t="s">
        <v>570</v>
      </c>
      <c r="D1284" s="84" t="s">
        <v>579</v>
      </c>
      <c r="F1284" s="5" t="s">
        <v>19</v>
      </c>
    </row>
    <row r="1285" spans="1:16">
      <c r="A1285" s="83">
        <v>1</v>
      </c>
      <c r="B1285" s="83">
        <v>2004</v>
      </c>
      <c r="C1285" s="84" t="s">
        <v>570</v>
      </c>
      <c r="D1285" s="84" t="s">
        <v>579</v>
      </c>
      <c r="F1285" s="5" t="s">
        <v>120</v>
      </c>
      <c r="G1285" s="14">
        <v>0</v>
      </c>
      <c r="H1285" s="14">
        <v>-1</v>
      </c>
      <c r="I1285" s="14">
        <v>-6</v>
      </c>
      <c r="J1285" s="14">
        <v>-11</v>
      </c>
      <c r="K1285" s="14">
        <v>-14</v>
      </c>
      <c r="L1285" s="14">
        <v>-17</v>
      </c>
      <c r="M1285" s="14">
        <v>-20</v>
      </c>
      <c r="N1285" s="14">
        <v>-22</v>
      </c>
      <c r="O1285" s="14">
        <v>-25</v>
      </c>
      <c r="P1285" s="14">
        <v>-28</v>
      </c>
    </row>
    <row r="1286" spans="1:16">
      <c r="A1286" s="83">
        <v>1</v>
      </c>
      <c r="B1286" s="83">
        <v>2004</v>
      </c>
      <c r="C1286" s="84" t="s">
        <v>570</v>
      </c>
      <c r="D1286" s="84" t="s">
        <v>579</v>
      </c>
      <c r="F1286" s="5" t="s">
        <v>121</v>
      </c>
    </row>
    <row r="1287" spans="1:16">
      <c r="A1287" s="83">
        <v>1</v>
      </c>
      <c r="B1287" s="83">
        <v>2004</v>
      </c>
      <c r="C1287" s="84" t="s">
        <v>570</v>
      </c>
      <c r="D1287" s="84" t="s">
        <v>579</v>
      </c>
      <c r="F1287" s="1" t="s">
        <v>303</v>
      </c>
      <c r="G1287" s="14">
        <v>0</v>
      </c>
      <c r="H1287" s="14">
        <v>-2</v>
      </c>
      <c r="I1287" s="14">
        <v>-5</v>
      </c>
      <c r="J1287" s="14">
        <v>-8</v>
      </c>
      <c r="K1287" s="14">
        <v>-10</v>
      </c>
      <c r="L1287" s="14">
        <v>-12</v>
      </c>
      <c r="M1287" s="14">
        <v>-15</v>
      </c>
      <c r="N1287" s="14">
        <v>-18</v>
      </c>
      <c r="O1287" s="14">
        <v>-21</v>
      </c>
      <c r="P1287" s="14">
        <v>-25</v>
      </c>
    </row>
    <row r="1288" spans="1:16">
      <c r="A1288" s="83">
        <v>1</v>
      </c>
      <c r="B1288" s="83">
        <v>2004</v>
      </c>
      <c r="C1288" s="84" t="s">
        <v>570</v>
      </c>
      <c r="D1288" s="84" t="s">
        <v>579</v>
      </c>
      <c r="F1288" s="1" t="s">
        <v>312</v>
      </c>
      <c r="G1288" s="14">
        <v>0</v>
      </c>
      <c r="H1288" s="14">
        <v>0</v>
      </c>
      <c r="I1288" s="14">
        <v>-2</v>
      </c>
      <c r="J1288" s="14">
        <v>-2</v>
      </c>
      <c r="K1288" s="14">
        <v>-3</v>
      </c>
      <c r="L1288" s="14">
        <v>-3</v>
      </c>
      <c r="M1288" s="14">
        <v>-4</v>
      </c>
      <c r="N1288" s="14">
        <v>-5</v>
      </c>
      <c r="O1288" s="14">
        <v>-5</v>
      </c>
      <c r="P1288" s="14">
        <v>-6</v>
      </c>
    </row>
    <row r="1289" spans="1:16">
      <c r="A1289" s="83">
        <v>1</v>
      </c>
      <c r="B1289" s="83">
        <v>2004</v>
      </c>
      <c r="C1289" s="84" t="s">
        <v>570</v>
      </c>
      <c r="D1289" s="84" t="s">
        <v>579</v>
      </c>
      <c r="F1289" s="1" t="s">
        <v>313</v>
      </c>
      <c r="G1289" s="14">
        <v>0</v>
      </c>
      <c r="H1289" s="14">
        <v>0</v>
      </c>
      <c r="I1289" s="14">
        <v>-1</v>
      </c>
      <c r="J1289" s="14">
        <v>-2</v>
      </c>
      <c r="K1289" s="14">
        <v>-3</v>
      </c>
      <c r="L1289" s="14">
        <v>-4</v>
      </c>
      <c r="M1289" s="14">
        <v>-6</v>
      </c>
      <c r="N1289" s="14">
        <v>-8</v>
      </c>
      <c r="O1289" s="14">
        <v>-9</v>
      </c>
      <c r="P1289" s="14">
        <v>-12</v>
      </c>
    </row>
    <row r="1290" spans="1:16">
      <c r="A1290" s="83">
        <v>1</v>
      </c>
      <c r="B1290" s="83">
        <v>2004</v>
      </c>
      <c r="C1290" s="84" t="s">
        <v>570</v>
      </c>
      <c r="D1290" s="84" t="s">
        <v>579</v>
      </c>
      <c r="F1290" s="1" t="s">
        <v>304</v>
      </c>
      <c r="G1290" s="14">
        <v>-7</v>
      </c>
      <c r="H1290" s="14">
        <v>-6</v>
      </c>
      <c r="I1290" s="14">
        <v>-6</v>
      </c>
      <c r="J1290" s="14">
        <v>-4</v>
      </c>
      <c r="K1290" s="14">
        <v>-3</v>
      </c>
      <c r="L1290" s="14">
        <v>-3</v>
      </c>
      <c r="M1290" s="14">
        <v>-3</v>
      </c>
      <c r="N1290" s="14">
        <v>-3</v>
      </c>
      <c r="O1290" s="14">
        <v>-3</v>
      </c>
      <c r="P1290" s="14">
        <v>-4</v>
      </c>
    </row>
    <row r="1291" spans="1:16">
      <c r="A1291" s="83">
        <v>1</v>
      </c>
      <c r="B1291" s="83">
        <v>2004</v>
      </c>
      <c r="C1291" s="84" t="s">
        <v>570</v>
      </c>
      <c r="D1291" s="84" t="s">
        <v>579</v>
      </c>
      <c r="F1291" s="1" t="s">
        <v>178</v>
      </c>
      <c r="G1291" s="14">
        <v>-1</v>
      </c>
      <c r="H1291" s="14">
        <v>-3</v>
      </c>
      <c r="I1291" s="14">
        <v>0</v>
      </c>
      <c r="J1291" s="14">
        <v>0</v>
      </c>
      <c r="K1291" s="14">
        <v>-1</v>
      </c>
      <c r="L1291" s="14">
        <v>-7</v>
      </c>
      <c r="M1291" s="14">
        <v>-3</v>
      </c>
      <c r="N1291" s="14">
        <v>-3</v>
      </c>
      <c r="O1291" s="14">
        <v>-5</v>
      </c>
      <c r="P1291" s="14">
        <v>-5</v>
      </c>
    </row>
    <row r="1292" spans="1:16">
      <c r="A1292" s="83">
        <v>1</v>
      </c>
      <c r="B1292" s="83">
        <v>2004</v>
      </c>
      <c r="C1292" s="84" t="s">
        <v>570</v>
      </c>
      <c r="D1292" s="84" t="s">
        <v>580</v>
      </c>
      <c r="F1292" s="1" t="s">
        <v>294</v>
      </c>
      <c r="G1292" s="96"/>
      <c r="H1292" s="96"/>
      <c r="I1292" s="96"/>
      <c r="J1292" s="96"/>
      <c r="K1292" s="96"/>
      <c r="L1292" s="96"/>
      <c r="M1292" s="96"/>
      <c r="N1292" s="96"/>
      <c r="O1292" s="96"/>
      <c r="P1292" s="96"/>
    </row>
    <row r="1293" spans="1:16">
      <c r="A1293" s="83">
        <v>1</v>
      </c>
      <c r="B1293" s="83">
        <v>2004</v>
      </c>
      <c r="C1293" s="84" t="s">
        <v>570</v>
      </c>
      <c r="D1293" s="84" t="s">
        <v>580</v>
      </c>
      <c r="F1293" s="1" t="s">
        <v>314</v>
      </c>
      <c r="G1293" s="14">
        <v>0</v>
      </c>
      <c r="H1293" s="14">
        <v>-4</v>
      </c>
      <c r="I1293" s="14">
        <v>-2</v>
      </c>
      <c r="J1293" s="14">
        <v>-4</v>
      </c>
      <c r="K1293" s="14">
        <v>-9</v>
      </c>
      <c r="L1293" s="14">
        <v>-13</v>
      </c>
      <c r="M1293" s="14">
        <v>-14</v>
      </c>
      <c r="N1293" s="14">
        <v>-15</v>
      </c>
      <c r="O1293" s="14">
        <v>-16</v>
      </c>
      <c r="P1293" s="14">
        <v>-16</v>
      </c>
    </row>
    <row r="1294" spans="1:16">
      <c r="A1294" s="83">
        <v>1</v>
      </c>
      <c r="B1294" s="83">
        <v>2004</v>
      </c>
      <c r="C1294" s="84" t="s">
        <v>570</v>
      </c>
      <c r="D1294" s="84" t="s">
        <v>580</v>
      </c>
      <c r="F1294" s="1" t="s">
        <v>306</v>
      </c>
      <c r="G1294" s="14">
        <v>0</v>
      </c>
      <c r="H1294" s="14">
        <v>-1</v>
      </c>
      <c r="I1294" s="14">
        <v>-1</v>
      </c>
      <c r="J1294" s="14">
        <v>-2</v>
      </c>
      <c r="K1294" s="14">
        <v>-2</v>
      </c>
      <c r="L1294" s="14">
        <v>-1</v>
      </c>
      <c r="M1294" s="14">
        <v>0</v>
      </c>
      <c r="N1294" s="14">
        <v>2</v>
      </c>
      <c r="O1294" s="14">
        <v>4</v>
      </c>
      <c r="P1294" s="14">
        <v>7</v>
      </c>
    </row>
    <row r="1295" spans="1:16">
      <c r="A1295" s="83">
        <v>1</v>
      </c>
      <c r="B1295" s="83">
        <v>2004</v>
      </c>
      <c r="F1295" s="5"/>
    </row>
    <row r="1296" spans="1:16">
      <c r="A1296" s="83">
        <v>1</v>
      </c>
      <c r="B1296" s="83">
        <v>2004</v>
      </c>
      <c r="C1296" s="84" t="s">
        <v>571</v>
      </c>
      <c r="F1296" s="5" t="s">
        <v>20</v>
      </c>
    </row>
    <row r="1297" spans="1:17">
      <c r="A1297" s="83">
        <v>1</v>
      </c>
      <c r="B1297" s="83">
        <v>2004</v>
      </c>
      <c r="C1297" s="84" t="s">
        <v>571</v>
      </c>
      <c r="D1297" s="84" t="s">
        <v>578</v>
      </c>
      <c r="F1297" s="5" t="s">
        <v>18</v>
      </c>
      <c r="G1297" s="14">
        <v>-15</v>
      </c>
      <c r="H1297" s="14">
        <v>-16</v>
      </c>
      <c r="I1297" s="14">
        <v>-4</v>
      </c>
      <c r="J1297" s="14">
        <v>1</v>
      </c>
      <c r="K1297" s="14">
        <v>-3</v>
      </c>
      <c r="L1297" s="14">
        <v>-7</v>
      </c>
      <c r="M1297" s="14">
        <v>-5</v>
      </c>
      <c r="N1297" s="14">
        <v>-20</v>
      </c>
      <c r="O1297" s="14">
        <v>-25</v>
      </c>
      <c r="P1297" s="14">
        <v>-35</v>
      </c>
    </row>
    <row r="1298" spans="1:17">
      <c r="A1298" s="83">
        <v>1</v>
      </c>
      <c r="B1298" s="83">
        <v>2004</v>
      </c>
      <c r="C1298" s="84" t="s">
        <v>571</v>
      </c>
      <c r="D1298" s="84" t="s">
        <v>579</v>
      </c>
      <c r="F1298" s="5" t="s">
        <v>19</v>
      </c>
    </row>
    <row r="1299" spans="1:17">
      <c r="A1299" s="83">
        <v>1</v>
      </c>
      <c r="B1299" s="83">
        <v>2004</v>
      </c>
      <c r="C1299" s="84" t="s">
        <v>571</v>
      </c>
      <c r="D1299" s="84" t="s">
        <v>579</v>
      </c>
      <c r="F1299" s="5" t="s">
        <v>120</v>
      </c>
      <c r="G1299" s="14">
        <v>-5</v>
      </c>
      <c r="H1299" s="14">
        <v>-3</v>
      </c>
      <c r="I1299" s="14">
        <v>2</v>
      </c>
      <c r="J1299" s="14">
        <v>2</v>
      </c>
      <c r="K1299" s="14">
        <v>2</v>
      </c>
      <c r="L1299" s="14">
        <v>2</v>
      </c>
      <c r="M1299" s="14">
        <v>2</v>
      </c>
      <c r="N1299" s="14">
        <v>2</v>
      </c>
      <c r="O1299" s="14">
        <v>0</v>
      </c>
      <c r="P1299" s="14">
        <v>1</v>
      </c>
    </row>
    <row r="1300" spans="1:17">
      <c r="A1300" s="83">
        <v>1</v>
      </c>
      <c r="B1300" s="83">
        <v>2004</v>
      </c>
      <c r="C1300" s="84" t="s">
        <v>571</v>
      </c>
      <c r="D1300" s="84" t="s">
        <v>579</v>
      </c>
      <c r="F1300" s="5" t="s">
        <v>121</v>
      </c>
    </row>
    <row r="1301" spans="1:17">
      <c r="A1301" s="83">
        <v>1</v>
      </c>
      <c r="B1301" s="83">
        <v>2004</v>
      </c>
      <c r="C1301" s="84" t="s">
        <v>571</v>
      </c>
      <c r="D1301" s="84" t="s">
        <v>579</v>
      </c>
      <c r="F1301" s="1" t="s">
        <v>315</v>
      </c>
      <c r="G1301" s="14">
        <v>-2</v>
      </c>
      <c r="H1301" s="14">
        <v>-2</v>
      </c>
      <c r="I1301" s="14">
        <v>-2</v>
      </c>
      <c r="J1301" s="14">
        <v>-2</v>
      </c>
      <c r="K1301" s="14">
        <v>-2</v>
      </c>
      <c r="L1301" s="14">
        <v>-2</v>
      </c>
      <c r="M1301" s="14">
        <v>-2</v>
      </c>
      <c r="N1301" s="14">
        <v>-3</v>
      </c>
      <c r="O1301" s="14">
        <v>-3</v>
      </c>
      <c r="P1301" s="14">
        <v>-4</v>
      </c>
    </row>
    <row r="1302" spans="1:17">
      <c r="A1302" s="83">
        <v>1</v>
      </c>
      <c r="B1302" s="83">
        <v>2004</v>
      </c>
      <c r="C1302" s="84" t="s">
        <v>571</v>
      </c>
      <c r="D1302" s="84" t="s">
        <v>579</v>
      </c>
      <c r="F1302" s="1" t="s">
        <v>313</v>
      </c>
      <c r="G1302" s="14">
        <v>3</v>
      </c>
      <c r="H1302" s="14">
        <v>2</v>
      </c>
      <c r="I1302" s="14">
        <v>0</v>
      </c>
      <c r="J1302" s="14">
        <v>1</v>
      </c>
      <c r="K1302" s="14">
        <v>1</v>
      </c>
      <c r="L1302" s="14">
        <v>-1</v>
      </c>
      <c r="M1302" s="14">
        <v>1</v>
      </c>
      <c r="N1302" s="14">
        <v>2</v>
      </c>
      <c r="O1302" s="14">
        <v>1</v>
      </c>
      <c r="P1302" s="14">
        <v>1</v>
      </c>
    </row>
    <row r="1303" spans="1:17">
      <c r="A1303" s="83">
        <v>1</v>
      </c>
      <c r="B1303" s="83">
        <v>2004</v>
      </c>
      <c r="C1303" s="84" t="s">
        <v>571</v>
      </c>
      <c r="D1303" s="84" t="s">
        <v>579</v>
      </c>
      <c r="F1303" s="1" t="s">
        <v>316</v>
      </c>
      <c r="G1303" s="14">
        <v>-5</v>
      </c>
      <c r="H1303" s="14">
        <v>-3</v>
      </c>
      <c r="I1303" s="14">
        <v>-2</v>
      </c>
      <c r="J1303" s="14">
        <v>-1</v>
      </c>
      <c r="K1303" s="14">
        <v>0</v>
      </c>
      <c r="L1303" s="14">
        <v>0</v>
      </c>
      <c r="M1303" s="14">
        <v>0</v>
      </c>
      <c r="N1303" s="14">
        <v>1</v>
      </c>
      <c r="O1303" s="14">
        <v>1</v>
      </c>
      <c r="P1303" s="14">
        <v>1</v>
      </c>
    </row>
    <row r="1304" spans="1:17">
      <c r="A1304" s="83">
        <v>1</v>
      </c>
      <c r="B1304" s="83">
        <v>2004</v>
      </c>
      <c r="C1304" s="84" t="s">
        <v>571</v>
      </c>
      <c r="D1304" s="84" t="s">
        <v>579</v>
      </c>
      <c r="F1304" s="1" t="s">
        <v>317</v>
      </c>
      <c r="G1304" s="14">
        <v>3</v>
      </c>
      <c r="H1304" s="14">
        <v>2</v>
      </c>
      <c r="I1304" s="14">
        <v>2</v>
      </c>
      <c r="J1304" s="14">
        <v>1</v>
      </c>
      <c r="K1304" s="14">
        <v>0</v>
      </c>
      <c r="L1304" s="14">
        <v>0</v>
      </c>
      <c r="M1304" s="14">
        <v>0</v>
      </c>
      <c r="N1304" s="14">
        <v>0</v>
      </c>
      <c r="O1304" s="14">
        <v>0</v>
      </c>
      <c r="P1304" s="14">
        <v>0</v>
      </c>
    </row>
    <row r="1305" spans="1:17">
      <c r="A1305" s="83">
        <v>1</v>
      </c>
      <c r="B1305" s="83">
        <v>2004</v>
      </c>
      <c r="C1305" s="84" t="s">
        <v>571</v>
      </c>
      <c r="D1305" s="84" t="s">
        <v>579</v>
      </c>
      <c r="F1305" s="1" t="s">
        <v>318</v>
      </c>
      <c r="G1305" s="14">
        <v>0</v>
      </c>
      <c r="H1305" s="14">
        <v>8</v>
      </c>
      <c r="I1305" s="14">
        <v>3</v>
      </c>
      <c r="J1305" s="14">
        <v>-2</v>
      </c>
      <c r="K1305" s="14">
        <v>-3</v>
      </c>
      <c r="L1305" s="14">
        <v>0</v>
      </c>
      <c r="M1305" s="14">
        <v>0</v>
      </c>
      <c r="N1305" s="14">
        <v>0</v>
      </c>
      <c r="O1305" s="14">
        <v>0</v>
      </c>
      <c r="P1305" s="14">
        <v>0</v>
      </c>
    </row>
    <row r="1306" spans="1:17">
      <c r="A1306" s="83">
        <v>1</v>
      </c>
      <c r="B1306" s="83">
        <v>2004</v>
      </c>
      <c r="C1306" s="84" t="s">
        <v>571</v>
      </c>
      <c r="D1306" s="84" t="s">
        <v>579</v>
      </c>
      <c r="F1306" s="1" t="s">
        <v>319</v>
      </c>
      <c r="G1306" s="14">
        <v>5</v>
      </c>
      <c r="H1306" s="14">
        <v>0</v>
      </c>
      <c r="I1306" s="14">
        <v>0</v>
      </c>
      <c r="J1306" s="14">
        <v>0</v>
      </c>
      <c r="K1306" s="14">
        <v>0</v>
      </c>
      <c r="L1306" s="14">
        <v>0</v>
      </c>
      <c r="M1306" s="14">
        <v>0</v>
      </c>
      <c r="N1306" s="14">
        <v>0</v>
      </c>
      <c r="O1306" s="14">
        <v>0</v>
      </c>
      <c r="P1306" s="14">
        <v>0</v>
      </c>
    </row>
    <row r="1307" spans="1:17">
      <c r="A1307" s="83">
        <v>1</v>
      </c>
      <c r="B1307" s="83">
        <v>2004</v>
      </c>
      <c r="C1307" s="84" t="s">
        <v>571</v>
      </c>
      <c r="D1307" s="84" t="s">
        <v>579</v>
      </c>
      <c r="F1307" s="1" t="s">
        <v>307</v>
      </c>
      <c r="G1307" s="14">
        <v>-9</v>
      </c>
      <c r="H1307" s="14">
        <v>-2</v>
      </c>
      <c r="I1307" s="14">
        <v>-1</v>
      </c>
      <c r="J1307" s="14">
        <v>0</v>
      </c>
      <c r="K1307" s="14">
        <v>-2</v>
      </c>
      <c r="L1307" s="14">
        <v>-2</v>
      </c>
      <c r="M1307" s="14">
        <v>-2</v>
      </c>
      <c r="N1307" s="14">
        <v>-4</v>
      </c>
      <c r="O1307" s="14">
        <v>-2</v>
      </c>
      <c r="P1307" s="14">
        <v>-2</v>
      </c>
    </row>
    <row r="1308" spans="1:17">
      <c r="A1308" s="83">
        <v>1</v>
      </c>
      <c r="B1308" s="83">
        <v>2004</v>
      </c>
      <c r="C1308" s="84" t="s">
        <v>571</v>
      </c>
      <c r="D1308" s="84" t="s">
        <v>580</v>
      </c>
      <c r="F1308" s="1" t="s">
        <v>294</v>
      </c>
      <c r="G1308" s="96"/>
      <c r="H1308" s="96"/>
      <c r="I1308" s="96"/>
      <c r="J1308" s="96"/>
      <c r="K1308" s="96"/>
      <c r="L1308" s="96"/>
      <c r="M1308" s="96"/>
      <c r="N1308" s="96"/>
      <c r="O1308" s="96"/>
      <c r="P1308" s="96"/>
    </row>
    <row r="1309" spans="1:17">
      <c r="A1309" s="83">
        <v>1</v>
      </c>
      <c r="B1309" s="83">
        <v>2004</v>
      </c>
      <c r="C1309" s="84" t="s">
        <v>571</v>
      </c>
      <c r="D1309" s="84" t="s">
        <v>580</v>
      </c>
      <c r="F1309" s="1" t="s">
        <v>306</v>
      </c>
      <c r="G1309" s="14">
        <v>-1</v>
      </c>
      <c r="H1309" s="14">
        <v>-1</v>
      </c>
      <c r="I1309" s="14">
        <v>0</v>
      </c>
      <c r="J1309" s="14">
        <v>0</v>
      </c>
      <c r="K1309" s="14">
        <v>1</v>
      </c>
      <c r="L1309" s="14">
        <v>1</v>
      </c>
      <c r="M1309" s="14">
        <v>2</v>
      </c>
      <c r="N1309" s="14">
        <v>3</v>
      </c>
      <c r="O1309" s="14">
        <v>5</v>
      </c>
      <c r="P1309" s="14">
        <v>7</v>
      </c>
    </row>
    <row r="1310" spans="1:17">
      <c r="A1310" s="83">
        <v>1</v>
      </c>
      <c r="B1310" s="83">
        <v>2004</v>
      </c>
      <c r="C1310" s="84" t="s">
        <v>571</v>
      </c>
      <c r="D1310" s="84" t="s">
        <v>580</v>
      </c>
      <c r="F1310" s="1" t="s">
        <v>307</v>
      </c>
      <c r="G1310" s="14">
        <v>3</v>
      </c>
      <c r="H1310" s="14">
        <v>4</v>
      </c>
      <c r="I1310" s="14">
        <v>1</v>
      </c>
      <c r="J1310" s="14">
        <v>1</v>
      </c>
      <c r="K1310" s="14">
        <v>1</v>
      </c>
      <c r="L1310" s="14">
        <v>3</v>
      </c>
      <c r="M1310" s="14">
        <v>0</v>
      </c>
      <c r="N1310" s="14">
        <v>0</v>
      </c>
      <c r="O1310" s="14">
        <v>0</v>
      </c>
      <c r="P1310" s="14">
        <v>1</v>
      </c>
    </row>
    <row r="1311" spans="1:17">
      <c r="A1311" s="83">
        <v>1</v>
      </c>
      <c r="B1311" s="83">
        <v>2004</v>
      </c>
      <c r="F1311" s="5"/>
    </row>
    <row r="1312" spans="1:17">
      <c r="A1312" s="83">
        <v>1</v>
      </c>
      <c r="B1312" s="83">
        <v>2004</v>
      </c>
      <c r="C1312" s="84" t="s">
        <v>575</v>
      </c>
      <c r="D1312" s="84" t="s">
        <v>586</v>
      </c>
      <c r="F1312" s="5" t="s">
        <v>320</v>
      </c>
      <c r="G1312" s="1">
        <f>H1265-G1268+G1271+G1272+SUM(G1274:G1280)-G1283+G1285+SUM(G1287:G1294)-G1297+G1299+SUM(G1301:G1310)</f>
        <v>477</v>
      </c>
      <c r="H1312" s="1">
        <f t="shared" ref="H1312:P1312" si="70">I1265-H1268+H1271+H1272+SUM(H1274:H1280)-H1283+H1285+SUM(H1287:H1294)-H1297+H1299+SUM(H1301:H1310)</f>
        <v>362</v>
      </c>
      <c r="I1312" s="1">
        <f t="shared" si="70"/>
        <v>269</v>
      </c>
      <c r="J1312" s="1">
        <f t="shared" si="70"/>
        <v>267</v>
      </c>
      <c r="K1312" s="1">
        <f t="shared" si="70"/>
        <v>278</v>
      </c>
      <c r="L1312" s="1">
        <f t="shared" si="70"/>
        <v>268</v>
      </c>
      <c r="M1312" s="1">
        <f t="shared" si="70"/>
        <v>261</v>
      </c>
      <c r="N1312" s="1">
        <f t="shared" si="70"/>
        <v>162</v>
      </c>
      <c r="O1312" s="1">
        <f t="shared" si="70"/>
        <v>24</v>
      </c>
      <c r="P1312" s="1">
        <f t="shared" si="70"/>
        <v>16</v>
      </c>
      <c r="Q1312" s="1">
        <v>-13</v>
      </c>
    </row>
    <row r="1313" spans="1:24">
      <c r="F1313" s="5"/>
    </row>
    <row r="1314" spans="1:24">
      <c r="F1314" s="5"/>
    </row>
    <row r="1315" spans="1:24" ht="12" customHeight="1">
      <c r="A1315" s="83">
        <v>3</v>
      </c>
      <c r="B1315" s="83">
        <v>2004</v>
      </c>
      <c r="C1315" s="84" t="s">
        <v>572</v>
      </c>
      <c r="F1315" s="1" t="s">
        <v>174</v>
      </c>
      <c r="G1315" s="4">
        <v>0</v>
      </c>
      <c r="H1315" s="4">
        <v>0</v>
      </c>
      <c r="I1315" s="4">
        <v>0</v>
      </c>
      <c r="J1315" s="4">
        <v>0</v>
      </c>
      <c r="K1315" s="4">
        <v>0</v>
      </c>
      <c r="L1315" s="4">
        <v>0</v>
      </c>
      <c r="M1315" s="4">
        <v>0</v>
      </c>
      <c r="N1315" s="4">
        <v>0</v>
      </c>
      <c r="O1315" s="4">
        <v>0</v>
      </c>
      <c r="P1315" s="4">
        <v>0</v>
      </c>
      <c r="Q1315" s="4">
        <v>0</v>
      </c>
      <c r="R1315" s="4"/>
      <c r="S1315" s="4"/>
    </row>
    <row r="1316" spans="1:24">
      <c r="A1316" s="83">
        <v>3</v>
      </c>
      <c r="B1316" s="83">
        <v>2004</v>
      </c>
    </row>
    <row r="1317" spans="1:24" ht="12" customHeight="1">
      <c r="A1317" s="83">
        <v>3</v>
      </c>
      <c r="B1317" s="83">
        <v>2004</v>
      </c>
      <c r="C1317" s="84" t="s">
        <v>588</v>
      </c>
      <c r="F1317" s="1" t="s">
        <v>20</v>
      </c>
    </row>
    <row r="1318" spans="1:24" ht="12" customHeight="1">
      <c r="A1318" s="83">
        <v>3</v>
      </c>
      <c r="B1318" s="83">
        <v>2004</v>
      </c>
      <c r="C1318" s="84" t="s">
        <v>588</v>
      </c>
      <c r="D1318" s="84" t="s">
        <v>578</v>
      </c>
      <c r="F1318" s="1" t="s">
        <v>18</v>
      </c>
      <c r="G1318" s="4">
        <v>0</v>
      </c>
      <c r="H1318" s="4">
        <v>1</v>
      </c>
      <c r="I1318" s="4">
        <v>-1</v>
      </c>
      <c r="J1318" s="4">
        <v>-1</v>
      </c>
      <c r="K1318" s="4">
        <v>-1</v>
      </c>
      <c r="L1318" s="4">
        <v>-1</v>
      </c>
      <c r="M1318" s="4">
        <v>-1</v>
      </c>
      <c r="N1318" s="4">
        <v>-1</v>
      </c>
      <c r="O1318" s="4">
        <v>-2</v>
      </c>
      <c r="P1318" s="4">
        <v>-2</v>
      </c>
      <c r="Q1318" s="4">
        <v>-9</v>
      </c>
      <c r="R1318" s="4"/>
      <c r="S1318" s="4"/>
    </row>
    <row r="1319" spans="1:24" ht="12" customHeight="1">
      <c r="A1319" s="83">
        <v>3</v>
      </c>
      <c r="B1319" s="83">
        <v>2004</v>
      </c>
      <c r="C1319" s="84" t="s">
        <v>588</v>
      </c>
      <c r="D1319" s="84" t="s">
        <v>579</v>
      </c>
      <c r="F1319" s="1" t="s">
        <v>19</v>
      </c>
    </row>
    <row r="1320" spans="1:24" ht="12" customHeight="1">
      <c r="A1320" s="83">
        <v>3</v>
      </c>
      <c r="B1320" s="83">
        <v>2004</v>
      </c>
      <c r="C1320" s="84" t="s">
        <v>588</v>
      </c>
      <c r="D1320" s="84" t="s">
        <v>579</v>
      </c>
      <c r="F1320" s="1" t="s">
        <v>120</v>
      </c>
      <c r="G1320" s="4">
        <v>-1</v>
      </c>
      <c r="H1320" s="4">
        <v>0</v>
      </c>
      <c r="I1320" s="4">
        <v>0</v>
      </c>
      <c r="J1320" s="4">
        <v>0</v>
      </c>
      <c r="K1320" s="4">
        <v>0</v>
      </c>
      <c r="L1320" s="4">
        <v>0</v>
      </c>
      <c r="M1320" s="4">
        <v>0</v>
      </c>
      <c r="N1320" s="4">
        <v>0</v>
      </c>
      <c r="O1320" s="4">
        <v>0</v>
      </c>
      <c r="P1320" s="4">
        <v>0</v>
      </c>
      <c r="Q1320" s="4">
        <v>0</v>
      </c>
      <c r="R1320" s="4"/>
      <c r="S1320" s="4"/>
    </row>
    <row r="1321" spans="1:24" ht="12" customHeight="1">
      <c r="A1321" s="83">
        <v>3</v>
      </c>
      <c r="B1321" s="83">
        <v>2004</v>
      </c>
      <c r="C1321" s="84" t="s">
        <v>588</v>
      </c>
      <c r="D1321" s="84" t="s">
        <v>579</v>
      </c>
      <c r="F1321" s="1" t="s">
        <v>121</v>
      </c>
    </row>
    <row r="1322" spans="1:24" ht="12" customHeight="1">
      <c r="A1322" s="83">
        <v>3</v>
      </c>
      <c r="B1322" s="83">
        <v>2004</v>
      </c>
      <c r="C1322" s="84" t="s">
        <v>588</v>
      </c>
      <c r="D1322" s="84" t="s">
        <v>579</v>
      </c>
      <c r="F1322" s="1" t="s">
        <v>122</v>
      </c>
      <c r="G1322" s="4">
        <v>3</v>
      </c>
      <c r="H1322" s="4">
        <v>5</v>
      </c>
      <c r="I1322" s="4">
        <v>3</v>
      </c>
      <c r="J1322" s="4">
        <v>4</v>
      </c>
      <c r="K1322" s="4">
        <v>4</v>
      </c>
      <c r="L1322" s="4">
        <v>6</v>
      </c>
      <c r="M1322" s="4">
        <v>4</v>
      </c>
      <c r="N1322" s="4">
        <v>6</v>
      </c>
      <c r="O1322" s="4">
        <v>4</v>
      </c>
      <c r="P1322" s="4">
        <v>6</v>
      </c>
      <c r="Q1322" s="4">
        <v>7</v>
      </c>
      <c r="R1322" s="4"/>
      <c r="S1322" s="4"/>
    </row>
    <row r="1323" spans="1:24" ht="12" customHeight="1">
      <c r="A1323" s="83">
        <v>3</v>
      </c>
      <c r="B1323" s="83">
        <v>2004</v>
      </c>
      <c r="C1323" s="84" t="s">
        <v>588</v>
      </c>
      <c r="D1323" s="84" t="s">
        <v>579</v>
      </c>
      <c r="F1323" s="1" t="s">
        <v>125</v>
      </c>
      <c r="G1323" s="4">
        <v>0</v>
      </c>
      <c r="H1323" s="4">
        <v>1</v>
      </c>
      <c r="I1323" s="4">
        <v>1</v>
      </c>
      <c r="J1323" s="4">
        <v>3</v>
      </c>
      <c r="K1323" s="4">
        <v>3</v>
      </c>
      <c r="L1323" s="4">
        <v>4</v>
      </c>
      <c r="M1323" s="4">
        <v>4</v>
      </c>
      <c r="N1323" s="4">
        <v>4</v>
      </c>
      <c r="O1323" s="4">
        <v>4</v>
      </c>
      <c r="P1323" s="4">
        <v>4</v>
      </c>
      <c r="Q1323" s="4">
        <v>4</v>
      </c>
      <c r="R1323" s="4"/>
      <c r="S1323" s="4"/>
    </row>
    <row r="1324" spans="1:24" ht="12" customHeight="1">
      <c r="A1324" s="83">
        <v>3</v>
      </c>
      <c r="B1324" s="83">
        <v>2004</v>
      </c>
      <c r="C1324" s="84" t="s">
        <v>588</v>
      </c>
      <c r="D1324" s="84" t="s">
        <v>580</v>
      </c>
      <c r="F1324" s="1" t="s">
        <v>295</v>
      </c>
      <c r="G1324" s="4">
        <v>0</v>
      </c>
      <c r="H1324" s="4">
        <v>0</v>
      </c>
      <c r="I1324" s="4">
        <v>0</v>
      </c>
      <c r="J1324" s="4">
        <v>0</v>
      </c>
      <c r="K1324" s="4">
        <v>0</v>
      </c>
      <c r="L1324" s="4">
        <v>1</v>
      </c>
      <c r="M1324" s="4">
        <v>1</v>
      </c>
      <c r="N1324" s="4">
        <v>2</v>
      </c>
      <c r="O1324" s="4">
        <v>3</v>
      </c>
      <c r="P1324" s="4">
        <v>4</v>
      </c>
      <c r="Q1324" s="4">
        <v>6</v>
      </c>
      <c r="R1324" s="4"/>
      <c r="S1324" s="4"/>
    </row>
    <row r="1325" spans="1:24" ht="12" customHeight="1">
      <c r="A1325" s="83">
        <v>3</v>
      </c>
      <c r="B1325" s="83">
        <v>2004</v>
      </c>
      <c r="C1325" s="84" t="s">
        <v>588</v>
      </c>
      <c r="D1325" s="85" t="s">
        <v>580</v>
      </c>
      <c r="F1325" s="1" t="s">
        <v>296</v>
      </c>
      <c r="G1325" s="18">
        <v>-2</v>
      </c>
      <c r="H1325" s="18">
        <v>-4</v>
      </c>
      <c r="I1325" s="18">
        <v>-1</v>
      </c>
      <c r="J1325" s="18">
        <v>-1</v>
      </c>
      <c r="K1325" s="18">
        <v>0</v>
      </c>
      <c r="L1325" s="18">
        <v>1</v>
      </c>
      <c r="M1325" s="18">
        <v>1</v>
      </c>
      <c r="N1325" s="18">
        <v>1</v>
      </c>
      <c r="O1325" s="18">
        <v>1</v>
      </c>
      <c r="P1325" s="18">
        <v>2</v>
      </c>
      <c r="Q1325" s="18">
        <v>2</v>
      </c>
      <c r="R1325" s="19"/>
      <c r="S1325" s="18"/>
    </row>
    <row r="1326" spans="1:24">
      <c r="A1326" s="83">
        <v>3</v>
      </c>
      <c r="B1326" s="83">
        <v>2004</v>
      </c>
      <c r="L1326" s="4"/>
      <c r="M1326" s="4"/>
      <c r="N1326" s="4"/>
      <c r="O1326" s="4"/>
      <c r="P1326" s="4"/>
      <c r="Q1326" s="4"/>
      <c r="R1326" s="4"/>
      <c r="S1326" s="4"/>
      <c r="T1326" s="4"/>
      <c r="U1326" s="4"/>
      <c r="V1326" s="4"/>
      <c r="W1326" s="4"/>
      <c r="X1326" s="4"/>
    </row>
    <row r="1327" spans="1:24">
      <c r="A1327" s="83">
        <v>3</v>
      </c>
      <c r="B1327" s="83">
        <v>2004</v>
      </c>
      <c r="C1327" s="84" t="s">
        <v>575</v>
      </c>
      <c r="D1327" s="84" t="s">
        <v>586</v>
      </c>
      <c r="F1327" s="1" t="s">
        <v>321</v>
      </c>
      <c r="G1327" s="1">
        <f>+G1312+G1315-G1318+SUM(G1320:G1325)</f>
        <v>477</v>
      </c>
      <c r="H1327" s="1">
        <f t="shared" ref="H1327:Q1327" si="71">+H1312+H1315-H1318+SUM(H1320:H1325)</f>
        <v>363</v>
      </c>
      <c r="I1327" s="1">
        <f t="shared" si="71"/>
        <v>273</v>
      </c>
      <c r="J1327" s="1">
        <f t="shared" si="71"/>
        <v>274</v>
      </c>
      <c r="K1327" s="1">
        <f t="shared" si="71"/>
        <v>286</v>
      </c>
      <c r="L1327" s="1">
        <f t="shared" si="71"/>
        <v>281</v>
      </c>
      <c r="M1327" s="1">
        <f t="shared" si="71"/>
        <v>272</v>
      </c>
      <c r="N1327" s="1">
        <f t="shared" si="71"/>
        <v>176</v>
      </c>
      <c r="O1327" s="1">
        <f t="shared" si="71"/>
        <v>38</v>
      </c>
      <c r="P1327" s="1">
        <f t="shared" si="71"/>
        <v>34</v>
      </c>
      <c r="Q1327" s="1">
        <f t="shared" si="71"/>
        <v>15</v>
      </c>
    </row>
    <row r="1328" spans="1:24">
      <c r="L1328" s="4"/>
      <c r="M1328" s="4"/>
      <c r="N1328" s="4"/>
      <c r="O1328" s="4"/>
      <c r="P1328" s="4"/>
      <c r="Q1328" s="4"/>
      <c r="R1328" s="4"/>
      <c r="S1328" s="4"/>
      <c r="T1328" s="4"/>
      <c r="U1328" s="4"/>
      <c r="V1328" s="4"/>
      <c r="W1328" s="4"/>
      <c r="X1328" s="4"/>
    </row>
    <row r="1329" spans="1:29">
      <c r="A1329" s="83">
        <v>9</v>
      </c>
      <c r="B1329" s="83">
        <v>2004</v>
      </c>
      <c r="C1329" s="84" t="s">
        <v>574</v>
      </c>
      <c r="F1329" s="1" t="s">
        <v>322</v>
      </c>
      <c r="R1329" s="20"/>
      <c r="S1329" s="20"/>
      <c r="T1329" s="20"/>
      <c r="U1329" s="20"/>
      <c r="V1329" s="20"/>
      <c r="W1329" s="20"/>
      <c r="X1329" s="20"/>
    </row>
    <row r="1330" spans="1:29">
      <c r="A1330" s="83">
        <v>9</v>
      </c>
      <c r="B1330" s="83">
        <v>2004</v>
      </c>
      <c r="C1330" s="84" t="s">
        <v>572</v>
      </c>
      <c r="D1330" s="84" t="s">
        <v>578</v>
      </c>
      <c r="F1330" s="1" t="s">
        <v>244</v>
      </c>
      <c r="G1330" s="1">
        <v>3</v>
      </c>
      <c r="H1330" s="1">
        <v>6</v>
      </c>
      <c r="I1330" s="1">
        <v>1</v>
      </c>
      <c r="J1330" s="1">
        <v>-1</v>
      </c>
      <c r="K1330" s="1">
        <v>-1</v>
      </c>
      <c r="L1330" s="1">
        <v>-2</v>
      </c>
      <c r="M1330" s="1">
        <v>-3</v>
      </c>
      <c r="N1330" s="1">
        <v>-2</v>
      </c>
      <c r="O1330" s="1">
        <v>-1</v>
      </c>
      <c r="P1330" s="1">
        <v>-1</v>
      </c>
      <c r="Q1330" s="1">
        <v>-1</v>
      </c>
    </row>
    <row r="1331" spans="1:29" ht="12" customHeight="1">
      <c r="A1331" s="83">
        <v>9</v>
      </c>
      <c r="B1331" s="83">
        <v>2004</v>
      </c>
      <c r="C1331" s="84" t="s">
        <v>570</v>
      </c>
      <c r="D1331" s="84" t="s">
        <v>578</v>
      </c>
      <c r="F1331" s="1" t="s">
        <v>245</v>
      </c>
      <c r="G1331" s="1">
        <v>14</v>
      </c>
      <c r="H1331" s="1">
        <v>29</v>
      </c>
      <c r="I1331" s="1">
        <v>31</v>
      </c>
      <c r="J1331" s="1">
        <v>33</v>
      </c>
      <c r="K1331" s="1">
        <v>35</v>
      </c>
      <c r="L1331" s="1">
        <v>41</v>
      </c>
      <c r="M1331" s="1">
        <v>43</v>
      </c>
      <c r="N1331" s="1">
        <v>44</v>
      </c>
      <c r="O1331" s="1">
        <v>40</v>
      </c>
      <c r="P1331" s="1">
        <v>35</v>
      </c>
      <c r="Q1331" s="1">
        <v>30</v>
      </c>
      <c r="R1331" s="16"/>
      <c r="S1331" s="16"/>
      <c r="T1331" s="16"/>
      <c r="U1331" s="16"/>
      <c r="V1331" s="16"/>
      <c r="W1331" s="16"/>
      <c r="X1331" s="16"/>
      <c r="Y1331" s="16"/>
      <c r="Z1331" s="16"/>
      <c r="AA1331" s="16"/>
      <c r="AB1331" s="16"/>
      <c r="AC1331" s="16"/>
    </row>
    <row r="1332" spans="1:29">
      <c r="A1332" s="83">
        <v>9</v>
      </c>
      <c r="B1332" s="83">
        <v>2004</v>
      </c>
      <c r="C1332" s="84" t="s">
        <v>571</v>
      </c>
      <c r="D1332" s="84" t="s">
        <v>578</v>
      </c>
      <c r="F1332" s="1" t="s">
        <v>246</v>
      </c>
      <c r="G1332" s="1">
        <v>37</v>
      </c>
      <c r="H1332" s="1">
        <v>10</v>
      </c>
      <c r="I1332" s="1">
        <v>-9</v>
      </c>
      <c r="J1332" s="1">
        <v>-10</v>
      </c>
      <c r="K1332" s="1">
        <v>-8</v>
      </c>
      <c r="L1332" s="1">
        <v>-8</v>
      </c>
      <c r="M1332" s="1">
        <v>-4</v>
      </c>
      <c r="N1332" s="1">
        <v>0</v>
      </c>
      <c r="O1332" s="1">
        <v>-2</v>
      </c>
      <c r="P1332" s="1">
        <v>-2</v>
      </c>
      <c r="Q1332" s="1">
        <v>-2</v>
      </c>
    </row>
    <row r="1333" spans="1:29">
      <c r="A1333" s="83">
        <v>9</v>
      </c>
      <c r="B1333" s="83">
        <v>2004</v>
      </c>
      <c r="C1333" s="84" t="s">
        <v>574</v>
      </c>
      <c r="F1333" s="1" t="s">
        <v>323</v>
      </c>
    </row>
    <row r="1334" spans="1:29">
      <c r="A1334" s="83">
        <v>9</v>
      </c>
      <c r="B1334" s="83">
        <v>2004</v>
      </c>
      <c r="C1334" s="84" t="s">
        <v>572</v>
      </c>
      <c r="D1334" s="84" t="s">
        <v>579</v>
      </c>
      <c r="F1334" s="1" t="s">
        <v>244</v>
      </c>
    </row>
    <row r="1335" spans="1:29">
      <c r="A1335" s="83">
        <v>9</v>
      </c>
      <c r="B1335" s="83">
        <v>2004</v>
      </c>
      <c r="C1335" s="84" t="s">
        <v>572</v>
      </c>
      <c r="D1335" s="84" t="s">
        <v>579</v>
      </c>
      <c r="F1335" s="1" t="s">
        <v>120</v>
      </c>
    </row>
    <row r="1336" spans="1:29">
      <c r="A1336" s="83">
        <v>9</v>
      </c>
      <c r="B1336" s="83">
        <v>2004</v>
      </c>
      <c r="C1336" s="84" t="s">
        <v>572</v>
      </c>
      <c r="D1336" s="84" t="s">
        <v>579</v>
      </c>
      <c r="F1336" s="1" t="s">
        <v>324</v>
      </c>
      <c r="G1336" s="1">
        <v>0</v>
      </c>
      <c r="H1336" s="1">
        <v>26</v>
      </c>
      <c r="I1336" s="1">
        <v>34</v>
      </c>
      <c r="J1336" s="1">
        <v>36</v>
      </c>
      <c r="K1336" s="1">
        <v>37</v>
      </c>
      <c r="L1336" s="1">
        <v>37</v>
      </c>
      <c r="M1336" s="1">
        <v>38</v>
      </c>
      <c r="N1336" s="1">
        <v>39</v>
      </c>
      <c r="O1336" s="1">
        <v>39</v>
      </c>
      <c r="P1336" s="1">
        <v>40</v>
      </c>
      <c r="Q1336" s="1">
        <v>41</v>
      </c>
    </row>
    <row r="1337" spans="1:29">
      <c r="A1337" s="83">
        <v>9</v>
      </c>
      <c r="B1337" s="83">
        <v>2004</v>
      </c>
      <c r="C1337" s="84" t="s">
        <v>572</v>
      </c>
      <c r="D1337" s="84" t="s">
        <v>579</v>
      </c>
      <c r="F1337" s="1" t="s">
        <v>325</v>
      </c>
      <c r="G1337" s="1">
        <v>0</v>
      </c>
      <c r="H1337" s="1">
        <v>2</v>
      </c>
      <c r="I1337" s="1">
        <v>2</v>
      </c>
      <c r="J1337" s="1">
        <v>2</v>
      </c>
      <c r="K1337" s="1">
        <v>2</v>
      </c>
      <c r="L1337" s="1">
        <v>2</v>
      </c>
      <c r="M1337" s="1">
        <v>2</v>
      </c>
      <c r="N1337" s="1">
        <v>2</v>
      </c>
      <c r="O1337" s="1">
        <v>2</v>
      </c>
      <c r="P1337" s="1">
        <v>2</v>
      </c>
      <c r="Q1337" s="1">
        <v>2</v>
      </c>
    </row>
    <row r="1338" spans="1:29">
      <c r="A1338" s="83">
        <v>9</v>
      </c>
      <c r="B1338" s="83">
        <v>2004</v>
      </c>
      <c r="C1338" s="84" t="s">
        <v>572</v>
      </c>
      <c r="D1338" s="84" t="s">
        <v>579</v>
      </c>
      <c r="F1338" s="1" t="s">
        <v>121</v>
      </c>
      <c r="G1338" s="1">
        <v>0</v>
      </c>
      <c r="H1338" s="1">
        <v>0</v>
      </c>
      <c r="I1338" s="1">
        <v>0</v>
      </c>
      <c r="J1338" s="1">
        <v>0</v>
      </c>
      <c r="K1338" s="1">
        <v>0</v>
      </c>
      <c r="L1338" s="1">
        <v>0</v>
      </c>
      <c r="M1338" s="1">
        <v>0</v>
      </c>
      <c r="N1338" s="1">
        <v>0</v>
      </c>
      <c r="O1338" s="1">
        <v>0</v>
      </c>
      <c r="P1338" s="1">
        <v>0</v>
      </c>
      <c r="Q1338" s="1">
        <v>0</v>
      </c>
    </row>
    <row r="1339" spans="1:29">
      <c r="A1339" s="83">
        <v>9</v>
      </c>
      <c r="B1339" s="83">
        <v>2004</v>
      </c>
      <c r="C1339" s="84" t="s">
        <v>572</v>
      </c>
      <c r="D1339" s="84" t="s">
        <v>580</v>
      </c>
      <c r="F1339" s="1" t="s">
        <v>326</v>
      </c>
      <c r="G1339" s="1">
        <v>0</v>
      </c>
      <c r="H1339" s="1">
        <v>0</v>
      </c>
      <c r="I1339" s="1">
        <v>2</v>
      </c>
      <c r="J1339" s="1">
        <v>4</v>
      </c>
      <c r="K1339" s="1">
        <v>6</v>
      </c>
      <c r="L1339" s="1">
        <v>8</v>
      </c>
      <c r="M1339" s="1">
        <v>11</v>
      </c>
      <c r="N1339" s="1">
        <v>14</v>
      </c>
      <c r="O1339" s="1">
        <v>17</v>
      </c>
      <c r="P1339" s="1">
        <v>20</v>
      </c>
      <c r="Q1339" s="1">
        <v>23</v>
      </c>
    </row>
    <row r="1340" spans="1:29">
      <c r="A1340" s="83">
        <v>9</v>
      </c>
      <c r="B1340" s="83">
        <v>2004</v>
      </c>
      <c r="C1340" s="84" t="s">
        <v>570</v>
      </c>
      <c r="F1340" s="1" t="s">
        <v>245</v>
      </c>
    </row>
    <row r="1341" spans="1:29">
      <c r="A1341" s="83">
        <v>9</v>
      </c>
      <c r="B1341" s="83">
        <v>2004</v>
      </c>
      <c r="C1341" s="84" t="s">
        <v>570</v>
      </c>
      <c r="D1341" s="84" t="s">
        <v>579</v>
      </c>
      <c r="F1341" s="1" t="s">
        <v>120</v>
      </c>
      <c r="G1341" s="1">
        <v>0</v>
      </c>
      <c r="H1341" s="1">
        <v>3</v>
      </c>
      <c r="I1341" s="1">
        <v>8</v>
      </c>
      <c r="J1341" s="1">
        <v>10</v>
      </c>
      <c r="K1341" s="1">
        <v>10</v>
      </c>
      <c r="L1341" s="1">
        <v>9</v>
      </c>
      <c r="M1341" s="1">
        <v>9</v>
      </c>
      <c r="N1341" s="1">
        <v>8</v>
      </c>
      <c r="O1341" s="1">
        <v>8</v>
      </c>
      <c r="P1341" s="1">
        <v>7</v>
      </c>
      <c r="Q1341" s="1">
        <v>7</v>
      </c>
    </row>
    <row r="1342" spans="1:29">
      <c r="A1342" s="83">
        <v>9</v>
      </c>
      <c r="B1342" s="83">
        <v>2004</v>
      </c>
      <c r="C1342" s="84" t="s">
        <v>570</v>
      </c>
      <c r="D1342" s="84" t="s">
        <v>579</v>
      </c>
      <c r="F1342" s="1" t="s">
        <v>121</v>
      </c>
    </row>
    <row r="1343" spans="1:29">
      <c r="A1343" s="83">
        <v>9</v>
      </c>
      <c r="B1343" s="83">
        <v>2004</v>
      </c>
      <c r="C1343" s="84" t="s">
        <v>570</v>
      </c>
      <c r="D1343" s="84" t="s">
        <v>579</v>
      </c>
      <c r="F1343" s="1" t="s">
        <v>182</v>
      </c>
      <c r="G1343" s="1">
        <v>0</v>
      </c>
      <c r="H1343" s="1">
        <v>5</v>
      </c>
      <c r="I1343" s="1">
        <v>6</v>
      </c>
      <c r="J1343" s="1">
        <v>7</v>
      </c>
      <c r="K1343" s="1">
        <v>8</v>
      </c>
      <c r="L1343" s="1">
        <v>9</v>
      </c>
      <c r="M1343" s="1">
        <v>10</v>
      </c>
      <c r="N1343" s="1">
        <v>12</v>
      </c>
      <c r="O1343" s="1">
        <v>14</v>
      </c>
      <c r="P1343" s="1">
        <v>16</v>
      </c>
      <c r="Q1343" s="1">
        <v>18</v>
      </c>
    </row>
    <row r="1344" spans="1:29">
      <c r="A1344" s="83">
        <v>9</v>
      </c>
      <c r="B1344" s="83">
        <v>2004</v>
      </c>
      <c r="C1344" s="84" t="s">
        <v>570</v>
      </c>
      <c r="D1344" s="84" t="s">
        <v>579</v>
      </c>
      <c r="F1344" s="1" t="s">
        <v>125</v>
      </c>
      <c r="G1344" s="1">
        <v>0</v>
      </c>
      <c r="H1344" s="1">
        <v>1</v>
      </c>
      <c r="I1344" s="1">
        <v>2</v>
      </c>
      <c r="J1344" s="1">
        <v>3</v>
      </c>
      <c r="K1344" s="1">
        <v>3</v>
      </c>
      <c r="L1344" s="1">
        <v>4</v>
      </c>
      <c r="M1344" s="1">
        <v>5</v>
      </c>
      <c r="N1344" s="1">
        <v>6</v>
      </c>
      <c r="O1344" s="1">
        <v>7</v>
      </c>
      <c r="P1344" s="1">
        <v>8</v>
      </c>
      <c r="Q1344" s="1">
        <v>9</v>
      </c>
    </row>
    <row r="1345" spans="1:17">
      <c r="A1345" s="83">
        <v>9</v>
      </c>
      <c r="B1345" s="83">
        <v>2004</v>
      </c>
      <c r="C1345" s="84" t="s">
        <v>570</v>
      </c>
      <c r="D1345" s="84" t="s">
        <v>579</v>
      </c>
      <c r="F1345" s="1" t="s">
        <v>178</v>
      </c>
      <c r="G1345" s="1">
        <v>-3</v>
      </c>
      <c r="H1345" s="1">
        <v>-1</v>
      </c>
      <c r="I1345" s="1">
        <v>1</v>
      </c>
      <c r="J1345" s="1">
        <v>1</v>
      </c>
      <c r="K1345" s="1">
        <v>1</v>
      </c>
      <c r="L1345" s="1">
        <v>2</v>
      </c>
      <c r="M1345" s="1">
        <v>2</v>
      </c>
      <c r="N1345" s="1">
        <v>2</v>
      </c>
      <c r="O1345" s="1">
        <v>2</v>
      </c>
      <c r="P1345" s="1">
        <v>2</v>
      </c>
      <c r="Q1345" s="1">
        <v>2</v>
      </c>
    </row>
    <row r="1346" spans="1:17">
      <c r="A1346" s="83">
        <v>9</v>
      </c>
      <c r="B1346" s="83">
        <v>2004</v>
      </c>
      <c r="C1346" s="84" t="s">
        <v>570</v>
      </c>
      <c r="D1346" s="84" t="s">
        <v>580</v>
      </c>
      <c r="F1346" s="1" t="s">
        <v>52</v>
      </c>
    </row>
    <row r="1347" spans="1:17">
      <c r="A1347" s="83">
        <v>9</v>
      </c>
      <c r="B1347" s="83">
        <v>2004</v>
      </c>
      <c r="C1347" s="84" t="s">
        <v>570</v>
      </c>
      <c r="D1347" s="84" t="s">
        <v>580</v>
      </c>
      <c r="F1347" s="1" t="s">
        <v>227</v>
      </c>
      <c r="G1347" s="1">
        <v>0</v>
      </c>
      <c r="H1347" s="1">
        <v>-1</v>
      </c>
      <c r="I1347" s="1">
        <v>-2</v>
      </c>
      <c r="J1347" s="1">
        <v>-3</v>
      </c>
      <c r="K1347" s="1">
        <v>-4</v>
      </c>
      <c r="L1347" s="1">
        <v>-5</v>
      </c>
      <c r="M1347" s="1">
        <v>-6</v>
      </c>
      <c r="N1347" s="1">
        <v>-7</v>
      </c>
      <c r="O1347" s="1">
        <v>-8</v>
      </c>
      <c r="P1347" s="1">
        <v>-9</v>
      </c>
      <c r="Q1347" s="1">
        <v>-9</v>
      </c>
    </row>
    <row r="1348" spans="1:17">
      <c r="A1348" s="83">
        <v>9</v>
      </c>
      <c r="B1348" s="83">
        <v>2004</v>
      </c>
      <c r="C1348" s="84" t="s">
        <v>570</v>
      </c>
      <c r="D1348" s="84" t="s">
        <v>580</v>
      </c>
      <c r="F1348" s="1" t="s">
        <v>327</v>
      </c>
      <c r="G1348" s="1">
        <v>2</v>
      </c>
      <c r="H1348" s="1">
        <v>-2</v>
      </c>
      <c r="I1348" s="1">
        <v>-1</v>
      </c>
      <c r="J1348" s="1">
        <v>0</v>
      </c>
      <c r="K1348" s="1">
        <v>-1</v>
      </c>
      <c r="L1348" s="1">
        <v>0</v>
      </c>
      <c r="M1348" s="1">
        <v>0</v>
      </c>
      <c r="N1348" s="1">
        <v>0</v>
      </c>
      <c r="O1348" s="1">
        <v>0</v>
      </c>
      <c r="P1348" s="1">
        <v>0</v>
      </c>
      <c r="Q1348" s="1">
        <v>0</v>
      </c>
    </row>
    <row r="1349" spans="1:17">
      <c r="A1349" s="83">
        <v>9</v>
      </c>
      <c r="B1349" s="83">
        <v>2004</v>
      </c>
      <c r="C1349" s="84" t="s">
        <v>571</v>
      </c>
      <c r="F1349" s="1" t="s">
        <v>246</v>
      </c>
    </row>
    <row r="1350" spans="1:17">
      <c r="A1350" s="83">
        <v>9</v>
      </c>
      <c r="B1350" s="83">
        <v>2004</v>
      </c>
      <c r="C1350" s="84" t="s">
        <v>571</v>
      </c>
      <c r="D1350" s="84" t="s">
        <v>579</v>
      </c>
      <c r="F1350" s="1" t="s">
        <v>120</v>
      </c>
      <c r="G1350" s="1">
        <v>-8</v>
      </c>
      <c r="H1350" s="1">
        <v>-2</v>
      </c>
      <c r="I1350" s="1">
        <v>1</v>
      </c>
      <c r="J1350" s="1">
        <v>0</v>
      </c>
      <c r="K1350" s="1">
        <v>0</v>
      </c>
      <c r="L1350" s="1">
        <v>0</v>
      </c>
      <c r="M1350" s="1">
        <v>0</v>
      </c>
      <c r="N1350" s="1">
        <v>0</v>
      </c>
      <c r="O1350" s="1">
        <v>0</v>
      </c>
      <c r="P1350" s="1">
        <v>0</v>
      </c>
      <c r="Q1350" s="1">
        <v>0</v>
      </c>
    </row>
    <row r="1351" spans="1:17">
      <c r="A1351" s="83">
        <v>9</v>
      </c>
      <c r="B1351" s="83">
        <v>2004</v>
      </c>
      <c r="C1351" s="84" t="s">
        <v>571</v>
      </c>
      <c r="D1351" s="84" t="s">
        <v>579</v>
      </c>
      <c r="F1351" s="1" t="s">
        <v>121</v>
      </c>
    </row>
    <row r="1352" spans="1:17">
      <c r="A1352" s="83">
        <v>9</v>
      </c>
      <c r="B1352" s="83">
        <v>2004</v>
      </c>
      <c r="C1352" s="84" t="s">
        <v>571</v>
      </c>
      <c r="D1352" s="84" t="s">
        <v>579</v>
      </c>
      <c r="F1352" s="1" t="s">
        <v>182</v>
      </c>
      <c r="G1352" s="1">
        <v>-1</v>
      </c>
      <c r="H1352" s="1">
        <v>-1</v>
      </c>
      <c r="I1352" s="1">
        <v>-1</v>
      </c>
      <c r="J1352" s="1">
        <v>-2</v>
      </c>
      <c r="K1352" s="1">
        <v>-3</v>
      </c>
      <c r="L1352" s="1">
        <v>-3</v>
      </c>
      <c r="M1352" s="1">
        <v>-4</v>
      </c>
      <c r="N1352" s="1">
        <v>-5</v>
      </c>
      <c r="O1352" s="1">
        <v>-5</v>
      </c>
      <c r="P1352" s="1">
        <v>-6</v>
      </c>
      <c r="Q1352" s="1">
        <v>-7</v>
      </c>
    </row>
    <row r="1353" spans="1:17">
      <c r="A1353" s="83">
        <v>9</v>
      </c>
      <c r="B1353" s="83">
        <v>2004</v>
      </c>
      <c r="C1353" s="84" t="s">
        <v>571</v>
      </c>
      <c r="D1353" s="84" t="s">
        <v>579</v>
      </c>
      <c r="F1353" s="1" t="s">
        <v>328</v>
      </c>
      <c r="G1353" s="1">
        <v>-3</v>
      </c>
      <c r="H1353" s="1">
        <v>-2</v>
      </c>
      <c r="I1353" s="1">
        <v>-2</v>
      </c>
      <c r="J1353" s="1">
        <v>-2</v>
      </c>
      <c r="K1353" s="1">
        <v>-1</v>
      </c>
      <c r="L1353" s="1">
        <v>0</v>
      </c>
      <c r="M1353" s="1">
        <v>0</v>
      </c>
      <c r="N1353" s="1">
        <v>0</v>
      </c>
      <c r="O1353" s="1">
        <v>0</v>
      </c>
      <c r="P1353" s="1">
        <v>0</v>
      </c>
      <c r="Q1353" s="1">
        <v>0</v>
      </c>
    </row>
    <row r="1354" spans="1:17">
      <c r="A1354" s="83">
        <v>9</v>
      </c>
      <c r="B1354" s="83">
        <v>2004</v>
      </c>
      <c r="C1354" s="84" t="s">
        <v>571</v>
      </c>
      <c r="D1354" s="84" t="s">
        <v>579</v>
      </c>
      <c r="F1354" s="1" t="s">
        <v>125</v>
      </c>
      <c r="G1354" s="1">
        <v>2</v>
      </c>
      <c r="H1354" s="1">
        <v>1</v>
      </c>
      <c r="I1354" s="1">
        <v>1</v>
      </c>
      <c r="J1354" s="1">
        <v>0</v>
      </c>
      <c r="K1354" s="1">
        <v>0</v>
      </c>
      <c r="L1354" s="1">
        <v>0</v>
      </c>
      <c r="M1354" s="1">
        <v>0</v>
      </c>
      <c r="N1354" s="1">
        <v>0</v>
      </c>
      <c r="O1354" s="1">
        <v>0</v>
      </c>
      <c r="P1354" s="1">
        <v>0</v>
      </c>
      <c r="Q1354" s="1">
        <v>0</v>
      </c>
    </row>
    <row r="1355" spans="1:17">
      <c r="A1355" s="83">
        <v>9</v>
      </c>
      <c r="B1355" s="83">
        <v>2004</v>
      </c>
      <c r="C1355" s="84" t="s">
        <v>571</v>
      </c>
      <c r="D1355" s="84" t="s">
        <v>579</v>
      </c>
      <c r="F1355" s="1" t="s">
        <v>329</v>
      </c>
      <c r="G1355" s="1">
        <v>3</v>
      </c>
      <c r="H1355" s="1">
        <v>-2</v>
      </c>
      <c r="I1355" s="1">
        <v>0</v>
      </c>
      <c r="J1355" s="1">
        <v>0</v>
      </c>
      <c r="K1355" s="1">
        <v>0</v>
      </c>
      <c r="L1355" s="1">
        <v>0</v>
      </c>
      <c r="M1355" s="1">
        <v>0</v>
      </c>
      <c r="N1355" s="1">
        <v>0</v>
      </c>
      <c r="O1355" s="1">
        <v>0</v>
      </c>
      <c r="P1355" s="1">
        <v>0</v>
      </c>
      <c r="Q1355" s="1">
        <v>0</v>
      </c>
    </row>
    <row r="1356" spans="1:17">
      <c r="A1356" s="83">
        <v>9</v>
      </c>
      <c r="B1356" s="83">
        <v>2004</v>
      </c>
      <c r="C1356" s="84" t="s">
        <v>571</v>
      </c>
      <c r="D1356" s="84" t="s">
        <v>579</v>
      </c>
      <c r="F1356" s="1" t="s">
        <v>178</v>
      </c>
      <c r="G1356" s="1">
        <v>2</v>
      </c>
      <c r="H1356" s="1">
        <v>1</v>
      </c>
      <c r="I1356" s="1">
        <v>1</v>
      </c>
      <c r="J1356" s="1">
        <v>2</v>
      </c>
      <c r="K1356" s="1">
        <v>2</v>
      </c>
      <c r="L1356" s="1">
        <v>2</v>
      </c>
      <c r="M1356" s="1">
        <v>0</v>
      </c>
      <c r="N1356" s="1">
        <v>0</v>
      </c>
      <c r="O1356" s="1">
        <v>1</v>
      </c>
      <c r="P1356" s="1">
        <v>1</v>
      </c>
      <c r="Q1356" s="1">
        <v>1</v>
      </c>
    </row>
    <row r="1357" spans="1:17">
      <c r="A1357" s="83">
        <v>9</v>
      </c>
      <c r="B1357" s="83">
        <v>2004</v>
      </c>
      <c r="C1357" s="84" t="s">
        <v>571</v>
      </c>
      <c r="D1357" s="84" t="s">
        <v>580</v>
      </c>
      <c r="F1357" s="1" t="s">
        <v>330</v>
      </c>
    </row>
    <row r="1358" spans="1:17">
      <c r="A1358" s="83">
        <v>9</v>
      </c>
      <c r="B1358" s="83">
        <v>2004</v>
      </c>
      <c r="C1358" s="84" t="s">
        <v>571</v>
      </c>
      <c r="D1358" s="84" t="s">
        <v>580</v>
      </c>
      <c r="F1358" s="1" t="s">
        <v>227</v>
      </c>
      <c r="G1358" s="1">
        <v>0</v>
      </c>
      <c r="H1358" s="1">
        <v>-1</v>
      </c>
      <c r="I1358" s="1">
        <v>-2</v>
      </c>
      <c r="J1358" s="1">
        <v>-2</v>
      </c>
      <c r="K1358" s="1">
        <v>-2</v>
      </c>
      <c r="L1358" s="1">
        <v>-2</v>
      </c>
      <c r="M1358" s="1">
        <v>-2</v>
      </c>
      <c r="N1358" s="1">
        <v>-2</v>
      </c>
      <c r="O1358" s="1">
        <v>-3</v>
      </c>
      <c r="P1358" s="1">
        <v>-3</v>
      </c>
      <c r="Q1358" s="1">
        <v>-4</v>
      </c>
    </row>
    <row r="1359" spans="1:17">
      <c r="A1359" s="83">
        <v>9</v>
      </c>
      <c r="B1359" s="83">
        <v>2004</v>
      </c>
      <c r="C1359" s="84" t="s">
        <v>571</v>
      </c>
      <c r="D1359" s="84" t="s">
        <v>580</v>
      </c>
      <c r="F1359" s="1" t="s">
        <v>178</v>
      </c>
      <c r="G1359" s="1">
        <v>5</v>
      </c>
      <c r="H1359" s="1">
        <v>3</v>
      </c>
      <c r="I1359" s="1">
        <v>-2</v>
      </c>
      <c r="J1359" s="1">
        <v>0</v>
      </c>
      <c r="K1359" s="1">
        <v>0</v>
      </c>
      <c r="L1359" s="1">
        <v>-1</v>
      </c>
      <c r="M1359" s="1">
        <v>-3</v>
      </c>
      <c r="N1359" s="1">
        <v>-3</v>
      </c>
      <c r="O1359" s="1">
        <v>-5</v>
      </c>
      <c r="P1359" s="1">
        <v>-5</v>
      </c>
      <c r="Q1359" s="1">
        <v>-6</v>
      </c>
    </row>
    <row r="1360" spans="1:17">
      <c r="A1360" s="83">
        <v>9</v>
      </c>
      <c r="B1360" s="83">
        <v>2004</v>
      </c>
    </row>
    <row r="1361" spans="1:18">
      <c r="A1361" s="83">
        <v>9</v>
      </c>
      <c r="B1361" s="83">
        <v>2004</v>
      </c>
      <c r="C1361" s="84" t="s">
        <v>575</v>
      </c>
      <c r="D1361" s="84" t="s">
        <v>586</v>
      </c>
      <c r="F1361" s="21" t="s">
        <v>331</v>
      </c>
      <c r="G1361" s="22">
        <f>+G1327-SUM(G1330:G1332)+SUM(G1336:G1359)</f>
        <v>422</v>
      </c>
      <c r="H1361" s="22">
        <f t="shared" ref="H1361:Q1361" si="72">+H1327-SUM(H1330:H1332)+SUM(H1336:H1359)</f>
        <v>348</v>
      </c>
      <c r="I1361" s="22">
        <f t="shared" si="72"/>
        <v>298</v>
      </c>
      <c r="J1361" s="22">
        <f t="shared" si="72"/>
        <v>308</v>
      </c>
      <c r="K1361" s="22">
        <f t="shared" si="72"/>
        <v>318</v>
      </c>
      <c r="L1361" s="22">
        <f t="shared" si="72"/>
        <v>312</v>
      </c>
      <c r="M1361" s="22">
        <f t="shared" si="72"/>
        <v>298</v>
      </c>
      <c r="N1361" s="22">
        <f t="shared" si="72"/>
        <v>200</v>
      </c>
      <c r="O1361" s="22">
        <f t="shared" si="72"/>
        <v>70</v>
      </c>
      <c r="P1361" s="22">
        <f t="shared" si="72"/>
        <v>75</v>
      </c>
      <c r="Q1361" s="22">
        <f t="shared" si="72"/>
        <v>65</v>
      </c>
      <c r="R1361" s="22"/>
    </row>
    <row r="1362" spans="1:18">
      <c r="F1362" s="21"/>
      <c r="G1362" s="22"/>
      <c r="H1362" s="22"/>
      <c r="I1362" s="22"/>
      <c r="J1362" s="22"/>
      <c r="K1362" s="22"/>
      <c r="L1362" s="22"/>
      <c r="M1362" s="22"/>
      <c r="N1362" s="22"/>
      <c r="O1362" s="22"/>
      <c r="P1362" s="22"/>
      <c r="Q1362" s="22"/>
      <c r="R1362" s="22"/>
    </row>
    <row r="1363" spans="1:18">
      <c r="A1363" s="83">
        <v>1</v>
      </c>
      <c r="B1363" s="83">
        <v>2005</v>
      </c>
      <c r="C1363" s="84" t="s">
        <v>574</v>
      </c>
      <c r="F1363" s="22" t="s">
        <v>322</v>
      </c>
      <c r="G1363" s="22"/>
      <c r="H1363" s="22"/>
      <c r="I1363" s="22"/>
      <c r="J1363" s="22"/>
      <c r="K1363" s="22"/>
      <c r="L1363" s="22"/>
      <c r="M1363" s="22"/>
      <c r="N1363" s="22"/>
      <c r="O1363" s="22"/>
      <c r="P1363" s="22"/>
      <c r="Q1363" s="22"/>
      <c r="R1363" s="22"/>
    </row>
    <row r="1364" spans="1:18">
      <c r="A1364" s="83">
        <v>1</v>
      </c>
      <c r="B1364" s="83">
        <v>2005</v>
      </c>
      <c r="C1364" s="84" t="s">
        <v>572</v>
      </c>
      <c r="D1364" s="84" t="s">
        <v>578</v>
      </c>
      <c r="F1364" s="22" t="s">
        <v>244</v>
      </c>
      <c r="G1364" s="22">
        <v>-32</v>
      </c>
      <c r="H1364" s="22">
        <v>-46</v>
      </c>
      <c r="I1364" s="22">
        <v>-25</v>
      </c>
      <c r="J1364" s="22">
        <v>-14</v>
      </c>
      <c r="K1364" s="22">
        <v>-6</v>
      </c>
      <c r="L1364" s="22">
        <v>-6</v>
      </c>
      <c r="M1364" s="22">
        <v>0</v>
      </c>
      <c r="N1364" s="22">
        <v>1</v>
      </c>
      <c r="O1364" s="22">
        <v>0</v>
      </c>
      <c r="P1364" s="22">
        <v>-1</v>
      </c>
      <c r="Q1364" s="22"/>
      <c r="R1364" s="22"/>
    </row>
    <row r="1365" spans="1:18">
      <c r="A1365" s="83">
        <v>1</v>
      </c>
      <c r="B1365" s="83">
        <v>2005</v>
      </c>
      <c r="C1365" s="84" t="s">
        <v>570</v>
      </c>
      <c r="D1365" s="84" t="s">
        <v>578</v>
      </c>
      <c r="F1365" s="22" t="s">
        <v>245</v>
      </c>
      <c r="G1365" s="22">
        <v>-14</v>
      </c>
      <c r="H1365" s="22">
        <v>-25</v>
      </c>
      <c r="I1365" s="22">
        <v>-23</v>
      </c>
      <c r="J1365" s="22">
        <v>-9</v>
      </c>
      <c r="K1365" s="22">
        <v>3</v>
      </c>
      <c r="L1365" s="22">
        <v>14</v>
      </c>
      <c r="M1365" s="22">
        <v>18</v>
      </c>
      <c r="N1365" s="22">
        <v>28</v>
      </c>
      <c r="O1365" s="22">
        <v>37</v>
      </c>
      <c r="P1365" s="22">
        <v>43</v>
      </c>
      <c r="Q1365" s="22"/>
      <c r="R1365" s="22"/>
    </row>
    <row r="1366" spans="1:18">
      <c r="A1366" s="83">
        <v>1</v>
      </c>
      <c r="B1366" s="83">
        <v>2005</v>
      </c>
      <c r="C1366" s="84" t="s">
        <v>571</v>
      </c>
      <c r="D1366" s="84" t="s">
        <v>578</v>
      </c>
      <c r="F1366" s="22" t="s">
        <v>246</v>
      </c>
      <c r="G1366" s="22">
        <v>9</v>
      </c>
      <c r="H1366" s="22">
        <v>4</v>
      </c>
      <c r="I1366" s="22">
        <v>-2</v>
      </c>
      <c r="J1366" s="22">
        <v>-1</v>
      </c>
      <c r="K1366" s="22">
        <v>-8</v>
      </c>
      <c r="L1366" s="22">
        <v>-22</v>
      </c>
      <c r="M1366" s="22">
        <v>-33</v>
      </c>
      <c r="N1366" s="22">
        <v>-33</v>
      </c>
      <c r="O1366" s="22">
        <v>-34</v>
      </c>
      <c r="P1366" s="22">
        <v>-33</v>
      </c>
      <c r="Q1366" s="22"/>
      <c r="R1366" s="22"/>
    </row>
    <row r="1367" spans="1:18">
      <c r="A1367" s="83">
        <v>1</v>
      </c>
      <c r="B1367" s="83">
        <v>2005</v>
      </c>
      <c r="C1367" s="84" t="s">
        <v>574</v>
      </c>
      <c r="F1367" s="22" t="s">
        <v>323</v>
      </c>
      <c r="G1367" s="22"/>
      <c r="H1367" s="22"/>
      <c r="I1367" s="22"/>
      <c r="J1367" s="22"/>
      <c r="K1367" s="22"/>
      <c r="L1367" s="22"/>
      <c r="M1367" s="22"/>
      <c r="N1367" s="22"/>
      <c r="O1367" s="22"/>
      <c r="P1367" s="22"/>
      <c r="Q1367" s="22"/>
      <c r="R1367" s="22"/>
    </row>
    <row r="1368" spans="1:18">
      <c r="A1368" s="83">
        <v>1</v>
      </c>
      <c r="B1368" s="83">
        <v>2005</v>
      </c>
      <c r="C1368" s="84" t="s">
        <v>572</v>
      </c>
      <c r="D1368" s="84" t="s">
        <v>579</v>
      </c>
      <c r="F1368" s="22" t="s">
        <v>332</v>
      </c>
      <c r="G1368" s="22"/>
      <c r="H1368" s="22"/>
      <c r="I1368" s="22"/>
      <c r="J1368" s="22"/>
      <c r="K1368" s="22"/>
      <c r="L1368" s="22"/>
      <c r="M1368" s="22"/>
      <c r="N1368" s="22"/>
      <c r="O1368" s="22"/>
      <c r="P1368" s="22"/>
      <c r="Q1368" s="22"/>
      <c r="R1368" s="22"/>
    </row>
    <row r="1369" spans="1:18">
      <c r="A1369" s="83">
        <v>1</v>
      </c>
      <c r="B1369" s="83">
        <v>2005</v>
      </c>
      <c r="C1369" s="84" t="s">
        <v>572</v>
      </c>
      <c r="D1369" s="84" t="s">
        <v>579</v>
      </c>
      <c r="F1369" s="22" t="s">
        <v>333</v>
      </c>
      <c r="G1369" s="22"/>
      <c r="H1369" s="22"/>
      <c r="I1369" s="22"/>
      <c r="J1369" s="22"/>
      <c r="K1369" s="22"/>
      <c r="L1369" s="22"/>
      <c r="M1369" s="22"/>
      <c r="N1369" s="22"/>
      <c r="O1369" s="22"/>
      <c r="P1369" s="22"/>
      <c r="Q1369" s="22"/>
      <c r="R1369" s="22"/>
    </row>
    <row r="1370" spans="1:18">
      <c r="A1370" s="83">
        <v>1</v>
      </c>
      <c r="B1370" s="83">
        <v>2005</v>
      </c>
      <c r="C1370" s="84" t="s">
        <v>572</v>
      </c>
      <c r="D1370" s="84" t="s">
        <v>579</v>
      </c>
      <c r="F1370" s="22" t="s">
        <v>334</v>
      </c>
      <c r="G1370" s="22">
        <v>-33</v>
      </c>
      <c r="H1370" s="22">
        <v>-76</v>
      </c>
      <c r="I1370" s="22">
        <v>-89</v>
      </c>
      <c r="J1370" s="22">
        <v>-93</v>
      </c>
      <c r="K1370" s="22">
        <v>-95</v>
      </c>
      <c r="L1370" s="22">
        <v>-97</v>
      </c>
      <c r="M1370" s="22">
        <v>-100</v>
      </c>
      <c r="N1370" s="22">
        <v>-101</v>
      </c>
      <c r="O1370" s="22">
        <v>-104</v>
      </c>
      <c r="P1370" s="22">
        <v>-106</v>
      </c>
      <c r="Q1370" s="22"/>
      <c r="R1370" s="22"/>
    </row>
    <row r="1371" spans="1:18">
      <c r="A1371" s="83">
        <v>1</v>
      </c>
      <c r="B1371" s="83">
        <v>2005</v>
      </c>
      <c r="C1371" s="84" t="s">
        <v>572</v>
      </c>
      <c r="D1371" s="84" t="s">
        <v>579</v>
      </c>
      <c r="F1371" s="22" t="s">
        <v>335</v>
      </c>
      <c r="G1371" s="22">
        <v>1</v>
      </c>
      <c r="H1371" s="22">
        <v>-6</v>
      </c>
      <c r="I1371" s="22">
        <v>-12</v>
      </c>
      <c r="J1371" s="22">
        <v>-14</v>
      </c>
      <c r="K1371" s="22">
        <v>-15</v>
      </c>
      <c r="L1371" s="22">
        <v>-15</v>
      </c>
      <c r="M1371" s="22">
        <v>-15</v>
      </c>
      <c r="N1371" s="22">
        <v>-15</v>
      </c>
      <c r="O1371" s="22">
        <v>-14</v>
      </c>
      <c r="P1371" s="22">
        <v>-14</v>
      </c>
      <c r="Q1371" s="22"/>
      <c r="R1371" s="22"/>
    </row>
    <row r="1372" spans="1:18">
      <c r="A1372" s="83">
        <v>1</v>
      </c>
      <c r="B1372" s="83">
        <v>2005</v>
      </c>
      <c r="C1372" s="84" t="s">
        <v>572</v>
      </c>
      <c r="D1372" s="84" t="s">
        <v>579</v>
      </c>
      <c r="F1372" s="22" t="s">
        <v>236</v>
      </c>
      <c r="G1372" s="22">
        <v>5</v>
      </c>
      <c r="H1372" s="22">
        <v>9</v>
      </c>
      <c r="I1372" s="22">
        <v>1</v>
      </c>
      <c r="J1372" s="22">
        <v>1</v>
      </c>
      <c r="K1372" s="22">
        <v>3</v>
      </c>
      <c r="L1372" s="22">
        <v>2</v>
      </c>
      <c r="M1372" s="22">
        <v>-2</v>
      </c>
      <c r="N1372" s="22">
        <v>-2</v>
      </c>
      <c r="O1372" s="22">
        <v>-2</v>
      </c>
      <c r="P1372" s="22">
        <v>-2</v>
      </c>
      <c r="Q1372" s="22"/>
      <c r="R1372" s="22"/>
    </row>
    <row r="1373" spans="1:18">
      <c r="A1373" s="83">
        <v>1</v>
      </c>
      <c r="B1373" s="83">
        <v>2005</v>
      </c>
      <c r="C1373" s="84" t="s">
        <v>572</v>
      </c>
      <c r="D1373" s="84" t="s">
        <v>580</v>
      </c>
      <c r="F1373" s="22" t="s">
        <v>336</v>
      </c>
      <c r="G1373" s="22">
        <v>0</v>
      </c>
      <c r="H1373" s="22">
        <v>0</v>
      </c>
      <c r="I1373" s="22">
        <v>-3</v>
      </c>
      <c r="J1373" s="22">
        <v>-7</v>
      </c>
      <c r="K1373" s="22">
        <v>-13</v>
      </c>
      <c r="L1373" s="22">
        <v>-19</v>
      </c>
      <c r="M1373" s="22">
        <v>-25</v>
      </c>
      <c r="N1373" s="22">
        <v>-33</v>
      </c>
      <c r="O1373" s="22">
        <v>-40</v>
      </c>
      <c r="P1373" s="22">
        <v>-49</v>
      </c>
      <c r="Q1373" s="22"/>
      <c r="R1373" s="22"/>
    </row>
    <row r="1374" spans="1:18">
      <c r="A1374" s="83">
        <v>1</v>
      </c>
      <c r="B1374" s="83">
        <v>2005</v>
      </c>
      <c r="C1374" s="84" t="s">
        <v>570</v>
      </c>
      <c r="D1374" s="84" t="s">
        <v>579</v>
      </c>
      <c r="F1374" s="22" t="s">
        <v>17</v>
      </c>
      <c r="G1374" s="22"/>
      <c r="H1374" s="22"/>
      <c r="I1374" s="22"/>
      <c r="J1374" s="22"/>
      <c r="K1374" s="22"/>
      <c r="L1374" s="22"/>
      <c r="M1374" s="22"/>
      <c r="N1374" s="22"/>
      <c r="O1374" s="22"/>
      <c r="P1374" s="22"/>
      <c r="Q1374" s="22"/>
      <c r="R1374" s="22"/>
    </row>
    <row r="1375" spans="1:18">
      <c r="A1375" s="83">
        <v>1</v>
      </c>
      <c r="B1375" s="83">
        <v>2005</v>
      </c>
      <c r="C1375" s="84" t="s">
        <v>570</v>
      </c>
      <c r="D1375" s="84" t="s">
        <v>579</v>
      </c>
      <c r="F1375" s="22" t="s">
        <v>337</v>
      </c>
      <c r="G1375" s="22">
        <v>0</v>
      </c>
      <c r="H1375" s="22">
        <v>2</v>
      </c>
      <c r="I1375" s="22">
        <v>2</v>
      </c>
      <c r="J1375" s="22">
        <v>2</v>
      </c>
      <c r="K1375" s="22">
        <v>2</v>
      </c>
      <c r="L1375" s="22">
        <v>2</v>
      </c>
      <c r="M1375" s="22">
        <v>2</v>
      </c>
      <c r="N1375" s="22">
        <v>2</v>
      </c>
      <c r="O1375" s="22">
        <v>2</v>
      </c>
      <c r="P1375" s="22">
        <v>1</v>
      </c>
      <c r="Q1375" s="22"/>
      <c r="R1375" s="22"/>
    </row>
    <row r="1376" spans="1:18">
      <c r="A1376" s="83">
        <v>1</v>
      </c>
      <c r="B1376" s="83">
        <v>2005</v>
      </c>
      <c r="C1376" s="84" t="s">
        <v>570</v>
      </c>
      <c r="D1376" s="84" t="s">
        <v>579</v>
      </c>
      <c r="F1376" s="22" t="s">
        <v>338</v>
      </c>
      <c r="G1376" s="22">
        <v>-1</v>
      </c>
      <c r="H1376" s="22">
        <v>4</v>
      </c>
      <c r="I1376" s="22">
        <v>5</v>
      </c>
      <c r="J1376" s="22">
        <v>2</v>
      </c>
      <c r="K1376" s="22">
        <v>9</v>
      </c>
      <c r="L1376" s="22">
        <v>-1</v>
      </c>
      <c r="M1376" s="22">
        <v>1</v>
      </c>
      <c r="N1376" s="22">
        <v>0</v>
      </c>
      <c r="O1376" s="22">
        <v>-1</v>
      </c>
      <c r="P1376" s="22">
        <v>-11</v>
      </c>
      <c r="Q1376" s="22"/>
      <c r="R1376" s="22"/>
    </row>
    <row r="1377" spans="1:18">
      <c r="A1377" s="83">
        <v>1</v>
      </c>
      <c r="B1377" s="83">
        <v>2005</v>
      </c>
      <c r="C1377" s="84" t="s">
        <v>570</v>
      </c>
      <c r="D1377" s="84" t="s">
        <v>580</v>
      </c>
      <c r="F1377" s="22" t="s">
        <v>294</v>
      </c>
      <c r="G1377" s="22"/>
      <c r="H1377" s="22"/>
      <c r="I1377" s="22"/>
      <c r="J1377" s="22"/>
      <c r="K1377" s="22"/>
      <c r="L1377" s="22"/>
      <c r="M1377" s="22"/>
      <c r="N1377" s="22"/>
      <c r="O1377" s="22"/>
      <c r="P1377" s="22"/>
      <c r="Q1377" s="22"/>
      <c r="R1377" s="22"/>
    </row>
    <row r="1378" spans="1:18">
      <c r="A1378" s="83">
        <v>1</v>
      </c>
      <c r="B1378" s="83">
        <v>2005</v>
      </c>
      <c r="C1378" s="84" t="s">
        <v>570</v>
      </c>
      <c r="D1378" s="84" t="s">
        <v>580</v>
      </c>
      <c r="F1378" s="22" t="s">
        <v>339</v>
      </c>
      <c r="G1378" s="22">
        <v>0</v>
      </c>
      <c r="H1378" s="22">
        <v>1</v>
      </c>
      <c r="I1378" s="22">
        <v>3</v>
      </c>
      <c r="J1378" s="22">
        <v>4</v>
      </c>
      <c r="K1378" s="22">
        <v>4</v>
      </c>
      <c r="L1378" s="22">
        <v>4</v>
      </c>
      <c r="M1378" s="22">
        <v>4</v>
      </c>
      <c r="N1378" s="22">
        <v>3</v>
      </c>
      <c r="O1378" s="22">
        <v>2</v>
      </c>
      <c r="P1378" s="22">
        <v>-1</v>
      </c>
      <c r="Q1378" s="22"/>
      <c r="R1378" s="22"/>
    </row>
    <row r="1379" spans="1:18">
      <c r="A1379" s="83">
        <v>1</v>
      </c>
      <c r="B1379" s="83">
        <v>2005</v>
      </c>
      <c r="C1379" s="84" t="s">
        <v>570</v>
      </c>
      <c r="D1379" s="84" t="s">
        <v>580</v>
      </c>
      <c r="F1379" s="22" t="s">
        <v>340</v>
      </c>
      <c r="G1379" s="22">
        <v>-1</v>
      </c>
      <c r="H1379" s="22">
        <v>-4</v>
      </c>
      <c r="I1379" s="22">
        <v>-4</v>
      </c>
      <c r="J1379" s="22">
        <v>-3</v>
      </c>
      <c r="K1379" s="22">
        <v>-2</v>
      </c>
      <c r="L1379" s="22">
        <v>-2</v>
      </c>
      <c r="M1379" s="22">
        <v>-1</v>
      </c>
      <c r="N1379" s="22">
        <v>-1</v>
      </c>
      <c r="O1379" s="22">
        <v>-1</v>
      </c>
      <c r="P1379" s="22">
        <v>-1</v>
      </c>
      <c r="Q1379" s="22"/>
      <c r="R1379" s="22"/>
    </row>
    <row r="1380" spans="1:18">
      <c r="A1380" s="83">
        <v>1</v>
      </c>
      <c r="B1380" s="83">
        <v>2005</v>
      </c>
      <c r="C1380" s="84" t="s">
        <v>571</v>
      </c>
      <c r="F1380" s="22" t="s">
        <v>20</v>
      </c>
      <c r="G1380" s="22"/>
      <c r="H1380" s="22"/>
      <c r="I1380" s="22"/>
      <c r="J1380" s="22"/>
      <c r="K1380" s="22"/>
      <c r="L1380" s="22"/>
      <c r="M1380" s="22"/>
      <c r="N1380" s="22"/>
      <c r="O1380" s="22"/>
      <c r="P1380" s="22"/>
      <c r="Q1380" s="22"/>
      <c r="R1380" s="22"/>
    </row>
    <row r="1381" spans="1:18">
      <c r="A1381" s="83">
        <v>1</v>
      </c>
      <c r="B1381" s="83">
        <v>2005</v>
      </c>
      <c r="C1381" s="84" t="s">
        <v>571</v>
      </c>
      <c r="D1381" s="84" t="s">
        <v>579</v>
      </c>
      <c r="F1381" s="22" t="s">
        <v>337</v>
      </c>
      <c r="G1381" s="22">
        <v>-3</v>
      </c>
      <c r="H1381" s="22">
        <v>-6</v>
      </c>
      <c r="I1381" s="22">
        <v>-2</v>
      </c>
      <c r="J1381" s="22">
        <v>0</v>
      </c>
      <c r="K1381" s="22">
        <v>-2</v>
      </c>
      <c r="L1381" s="22">
        <v>-3</v>
      </c>
      <c r="M1381" s="22">
        <v>-4</v>
      </c>
      <c r="N1381" s="22">
        <v>-5</v>
      </c>
      <c r="O1381" s="22">
        <v>-5</v>
      </c>
      <c r="P1381" s="22">
        <v>-5</v>
      </c>
      <c r="Q1381" s="22"/>
      <c r="R1381" s="22"/>
    </row>
    <row r="1382" spans="1:18">
      <c r="A1382" s="83">
        <v>1</v>
      </c>
      <c r="B1382" s="83">
        <v>2005</v>
      </c>
      <c r="C1382" s="84" t="s">
        <v>571</v>
      </c>
      <c r="D1382" s="84" t="s">
        <v>579</v>
      </c>
      <c r="F1382" s="22" t="s">
        <v>338</v>
      </c>
      <c r="G1382" s="22"/>
      <c r="H1382" s="22"/>
      <c r="I1382" s="22"/>
      <c r="J1382" s="22"/>
      <c r="K1382" s="22"/>
      <c r="L1382" s="22"/>
      <c r="M1382" s="22"/>
      <c r="N1382" s="22"/>
      <c r="O1382" s="22"/>
      <c r="P1382" s="22"/>
      <c r="Q1382" s="22"/>
      <c r="R1382" s="22"/>
    </row>
    <row r="1383" spans="1:18">
      <c r="A1383" s="83">
        <v>1</v>
      </c>
      <c r="B1383" s="83">
        <v>2005</v>
      </c>
      <c r="C1383" s="84" t="s">
        <v>571</v>
      </c>
      <c r="D1383" s="84" t="s">
        <v>579</v>
      </c>
      <c r="F1383" s="22" t="s">
        <v>341</v>
      </c>
      <c r="G1383" s="22">
        <v>3</v>
      </c>
      <c r="H1383" s="22">
        <v>4</v>
      </c>
      <c r="I1383" s="22">
        <v>4</v>
      </c>
      <c r="J1383" s="22">
        <v>4</v>
      </c>
      <c r="K1383" s="22">
        <v>4</v>
      </c>
      <c r="L1383" s="22">
        <v>4</v>
      </c>
      <c r="M1383" s="22">
        <v>4</v>
      </c>
      <c r="N1383" s="22">
        <v>3</v>
      </c>
      <c r="O1383" s="22">
        <v>2</v>
      </c>
      <c r="P1383" s="22">
        <v>1</v>
      </c>
      <c r="Q1383" s="22"/>
      <c r="R1383" s="22"/>
    </row>
    <row r="1384" spans="1:18">
      <c r="A1384" s="83">
        <v>1</v>
      </c>
      <c r="B1384" s="83">
        <v>2005</v>
      </c>
      <c r="C1384" s="84" t="s">
        <v>571</v>
      </c>
      <c r="D1384" s="84" t="s">
        <v>579</v>
      </c>
      <c r="F1384" s="22" t="s">
        <v>342</v>
      </c>
      <c r="G1384" s="22">
        <v>3</v>
      </c>
      <c r="H1384" s="22">
        <v>3</v>
      </c>
      <c r="I1384" s="22">
        <v>3</v>
      </c>
      <c r="J1384" s="22">
        <v>3</v>
      </c>
      <c r="K1384" s="22">
        <v>3</v>
      </c>
      <c r="L1384" s="22">
        <v>3</v>
      </c>
      <c r="M1384" s="22">
        <v>3</v>
      </c>
      <c r="N1384" s="22">
        <v>3</v>
      </c>
      <c r="O1384" s="22">
        <v>3</v>
      </c>
      <c r="P1384" s="22">
        <v>3</v>
      </c>
      <c r="Q1384" s="22"/>
      <c r="R1384" s="22"/>
    </row>
    <row r="1385" spans="1:18">
      <c r="A1385" s="83">
        <v>1</v>
      </c>
      <c r="B1385" s="83">
        <v>2005</v>
      </c>
      <c r="C1385" s="84" t="s">
        <v>571</v>
      </c>
      <c r="D1385" s="84" t="s">
        <v>579</v>
      </c>
      <c r="F1385" s="22" t="s">
        <v>343</v>
      </c>
      <c r="G1385" s="22">
        <v>-4</v>
      </c>
      <c r="H1385" s="22">
        <v>-5</v>
      </c>
      <c r="I1385" s="22">
        <v>-3</v>
      </c>
      <c r="J1385" s="22">
        <v>-3</v>
      </c>
      <c r="K1385" s="22">
        <v>-3</v>
      </c>
      <c r="L1385" s="22">
        <v>-3</v>
      </c>
      <c r="M1385" s="22">
        <v>-2</v>
      </c>
      <c r="N1385" s="22">
        <v>-2</v>
      </c>
      <c r="O1385" s="22">
        <v>-1</v>
      </c>
      <c r="P1385" s="22">
        <v>0</v>
      </c>
      <c r="Q1385" s="22"/>
      <c r="R1385" s="22"/>
    </row>
    <row r="1386" spans="1:18">
      <c r="A1386" s="83">
        <v>1</v>
      </c>
      <c r="B1386" s="83">
        <v>2005</v>
      </c>
      <c r="C1386" s="84" t="s">
        <v>571</v>
      </c>
      <c r="D1386" s="84" t="s">
        <v>579</v>
      </c>
      <c r="F1386" s="22" t="s">
        <v>344</v>
      </c>
      <c r="G1386" s="22">
        <v>8</v>
      </c>
      <c r="H1386" s="22">
        <v>6</v>
      </c>
      <c r="I1386" s="22">
        <v>3</v>
      </c>
      <c r="J1386" s="22">
        <v>0</v>
      </c>
      <c r="K1386" s="22">
        <v>-1</v>
      </c>
      <c r="L1386" s="22">
        <v>-1</v>
      </c>
      <c r="M1386" s="22">
        <v>-1</v>
      </c>
      <c r="N1386" s="22">
        <v>-2</v>
      </c>
      <c r="O1386" s="22">
        <v>-2</v>
      </c>
      <c r="P1386" s="22">
        <v>-1</v>
      </c>
      <c r="Q1386" s="22"/>
      <c r="R1386" s="22"/>
    </row>
    <row r="1387" spans="1:18">
      <c r="A1387" s="83">
        <v>1</v>
      </c>
      <c r="B1387" s="83">
        <v>2005</v>
      </c>
      <c r="C1387" s="84" t="s">
        <v>571</v>
      </c>
      <c r="D1387" s="84" t="s">
        <v>579</v>
      </c>
      <c r="F1387" s="22" t="s">
        <v>345</v>
      </c>
      <c r="G1387" s="22">
        <v>7</v>
      </c>
      <c r="H1387" s="22">
        <v>0</v>
      </c>
      <c r="I1387" s="22">
        <v>0</v>
      </c>
      <c r="J1387" s="22">
        <v>0</v>
      </c>
      <c r="K1387" s="22">
        <v>0</v>
      </c>
      <c r="L1387" s="22">
        <v>0</v>
      </c>
      <c r="M1387" s="22">
        <v>0</v>
      </c>
      <c r="N1387" s="22">
        <v>0</v>
      </c>
      <c r="O1387" s="22">
        <v>0</v>
      </c>
      <c r="P1387" s="22">
        <v>0</v>
      </c>
      <c r="Q1387" s="22"/>
      <c r="R1387" s="22"/>
    </row>
    <row r="1388" spans="1:18">
      <c r="A1388" s="83">
        <v>1</v>
      </c>
      <c r="B1388" s="83">
        <v>2005</v>
      </c>
      <c r="C1388" s="84" t="s">
        <v>571</v>
      </c>
      <c r="D1388" s="84" t="s">
        <v>579</v>
      </c>
      <c r="F1388" s="22" t="s">
        <v>162</v>
      </c>
      <c r="G1388" s="22">
        <v>-2</v>
      </c>
      <c r="H1388" s="22">
        <v>-2</v>
      </c>
      <c r="I1388" s="22">
        <v>-2</v>
      </c>
      <c r="J1388" s="22">
        <v>0</v>
      </c>
      <c r="K1388" s="22">
        <v>-8</v>
      </c>
      <c r="L1388" s="22">
        <v>3</v>
      </c>
      <c r="M1388" s="22">
        <v>0</v>
      </c>
      <c r="N1388" s="22">
        <v>-3</v>
      </c>
      <c r="O1388" s="22">
        <v>-4</v>
      </c>
      <c r="P1388" s="22">
        <v>4</v>
      </c>
      <c r="Q1388" s="22"/>
      <c r="R1388" s="22"/>
    </row>
    <row r="1389" spans="1:18">
      <c r="A1389" s="83">
        <v>1</v>
      </c>
      <c r="B1389" s="83">
        <v>2005</v>
      </c>
      <c r="C1389" s="84" t="s">
        <v>571</v>
      </c>
      <c r="D1389" s="84" t="s">
        <v>580</v>
      </c>
      <c r="F1389" s="22" t="s">
        <v>346</v>
      </c>
      <c r="G1389" s="22"/>
      <c r="H1389" s="22"/>
      <c r="I1389" s="22"/>
      <c r="J1389" s="22"/>
      <c r="K1389" s="22"/>
      <c r="L1389" s="22"/>
      <c r="M1389" s="22"/>
      <c r="N1389" s="22"/>
      <c r="O1389" s="22"/>
      <c r="P1389" s="22"/>
      <c r="Q1389" s="22"/>
      <c r="R1389" s="22"/>
    </row>
    <row r="1390" spans="1:18">
      <c r="A1390" s="83">
        <v>1</v>
      </c>
      <c r="B1390" s="83">
        <v>2005</v>
      </c>
      <c r="C1390" s="84" t="s">
        <v>571</v>
      </c>
      <c r="D1390" s="84" t="s">
        <v>580</v>
      </c>
      <c r="F1390" s="22" t="s">
        <v>347</v>
      </c>
      <c r="G1390" s="22">
        <v>0</v>
      </c>
      <c r="H1390" s="22">
        <v>-1</v>
      </c>
      <c r="I1390" s="22">
        <v>-1</v>
      </c>
      <c r="J1390" s="22">
        <v>-1</v>
      </c>
      <c r="K1390" s="22">
        <v>0</v>
      </c>
      <c r="L1390" s="22">
        <v>0</v>
      </c>
      <c r="M1390" s="22">
        <v>2</v>
      </c>
      <c r="N1390" s="22">
        <v>3</v>
      </c>
      <c r="O1390" s="22">
        <v>5</v>
      </c>
      <c r="P1390" s="22">
        <v>7</v>
      </c>
      <c r="Q1390" s="22"/>
      <c r="R1390" s="22"/>
    </row>
    <row r="1391" spans="1:18">
      <c r="A1391" s="83">
        <v>1</v>
      </c>
      <c r="B1391" s="83">
        <v>2005</v>
      </c>
      <c r="C1391" s="84" t="s">
        <v>571</v>
      </c>
      <c r="D1391" s="84" t="s">
        <v>580</v>
      </c>
      <c r="F1391" s="22" t="s">
        <v>162</v>
      </c>
      <c r="G1391" s="22">
        <v>0</v>
      </c>
      <c r="H1391" s="22">
        <v>1</v>
      </c>
      <c r="I1391" s="22">
        <v>-2</v>
      </c>
      <c r="J1391" s="22">
        <v>-2</v>
      </c>
      <c r="K1391" s="22">
        <v>-2</v>
      </c>
      <c r="L1391" s="22">
        <v>0</v>
      </c>
      <c r="M1391" s="22">
        <v>-1</v>
      </c>
      <c r="N1391" s="22">
        <v>5</v>
      </c>
      <c r="O1391" s="22">
        <v>3</v>
      </c>
      <c r="P1391" s="22">
        <v>3</v>
      </c>
      <c r="Q1391" s="22"/>
      <c r="R1391" s="22"/>
    </row>
    <row r="1392" spans="1:18">
      <c r="A1392" s="83">
        <v>1</v>
      </c>
      <c r="B1392" s="83">
        <v>2005</v>
      </c>
      <c r="F1392" s="22"/>
      <c r="G1392" s="22"/>
      <c r="H1392" s="22"/>
      <c r="I1392" s="22"/>
      <c r="J1392" s="22"/>
      <c r="K1392" s="22"/>
      <c r="L1392" s="22"/>
      <c r="M1392" s="22"/>
      <c r="N1392" s="22"/>
      <c r="O1392" s="22"/>
      <c r="P1392" s="22"/>
      <c r="Q1392" s="22"/>
      <c r="R1392" s="22"/>
    </row>
    <row r="1393" spans="1:18">
      <c r="A1393" s="83">
        <v>1</v>
      </c>
      <c r="B1393" s="83">
        <v>2005</v>
      </c>
      <c r="C1393" s="84" t="s">
        <v>575</v>
      </c>
      <c r="D1393" s="84" t="s">
        <v>586</v>
      </c>
      <c r="F1393" s="22" t="s">
        <v>348</v>
      </c>
      <c r="G1393" s="22">
        <f t="shared" ref="G1393:P1393" si="73">+H1361-SUM(G1364:G1366)+SUM(G1370:G1391)</f>
        <v>368</v>
      </c>
      <c r="H1393" s="22">
        <f t="shared" si="73"/>
        <v>295</v>
      </c>
      <c r="I1393" s="22">
        <f t="shared" si="73"/>
        <v>261</v>
      </c>
      <c r="J1393" s="22">
        <f t="shared" si="73"/>
        <v>235</v>
      </c>
      <c r="K1393" s="22">
        <f t="shared" si="73"/>
        <v>207</v>
      </c>
      <c r="L1393" s="22">
        <f t="shared" si="73"/>
        <v>189</v>
      </c>
      <c r="M1393" s="22">
        <f t="shared" si="73"/>
        <v>80</v>
      </c>
      <c r="N1393" s="22">
        <f t="shared" si="73"/>
        <v>-71</v>
      </c>
      <c r="O1393" s="22">
        <f t="shared" si="73"/>
        <v>-85</v>
      </c>
      <c r="P1393" s="22">
        <f t="shared" si="73"/>
        <v>-115</v>
      </c>
      <c r="Q1393" s="22">
        <v>-141</v>
      </c>
      <c r="R1393" s="22"/>
    </row>
    <row r="1394" spans="1:18">
      <c r="F1394" s="22"/>
      <c r="G1394" s="22"/>
      <c r="H1394" s="22"/>
      <c r="I1394" s="22"/>
      <c r="J1394" s="22"/>
      <c r="K1394" s="22"/>
      <c r="L1394" s="22"/>
      <c r="M1394" s="22"/>
      <c r="N1394" s="22"/>
      <c r="O1394" s="22"/>
      <c r="P1394" s="22"/>
      <c r="Q1394" s="22"/>
      <c r="R1394" s="22"/>
    </row>
    <row r="1395" spans="1:18">
      <c r="A1395" s="83">
        <v>3</v>
      </c>
      <c r="B1395" s="83">
        <v>2005</v>
      </c>
      <c r="C1395" s="84" t="s">
        <v>574</v>
      </c>
      <c r="F1395" s="22" t="s">
        <v>322</v>
      </c>
      <c r="G1395" s="22"/>
      <c r="H1395" s="22"/>
      <c r="I1395" s="22"/>
      <c r="J1395" s="22"/>
      <c r="K1395" s="22"/>
      <c r="L1395" s="22"/>
      <c r="M1395" s="22"/>
      <c r="N1395" s="22"/>
      <c r="O1395" s="22"/>
      <c r="P1395" s="22"/>
      <c r="Q1395" s="22"/>
      <c r="R1395" s="22"/>
    </row>
    <row r="1396" spans="1:18" ht="15">
      <c r="A1396" s="83">
        <v>3</v>
      </c>
      <c r="B1396" s="83">
        <v>2005</v>
      </c>
      <c r="C1396" s="84" t="s">
        <v>572</v>
      </c>
      <c r="D1396" s="84" t="s">
        <v>578</v>
      </c>
      <c r="F1396" s="17" t="s">
        <v>244</v>
      </c>
      <c r="G1396" s="14">
        <v>0</v>
      </c>
      <c r="H1396" s="14">
        <v>0</v>
      </c>
      <c r="I1396" s="14">
        <v>0</v>
      </c>
      <c r="J1396" s="14">
        <v>0</v>
      </c>
      <c r="K1396" s="14">
        <v>0</v>
      </c>
      <c r="L1396" s="14">
        <v>0</v>
      </c>
      <c r="M1396" s="14">
        <v>0</v>
      </c>
      <c r="N1396" s="14">
        <v>0</v>
      </c>
      <c r="O1396" s="14">
        <v>0</v>
      </c>
      <c r="P1396" s="14">
        <v>0</v>
      </c>
      <c r="Q1396" s="14">
        <v>0</v>
      </c>
      <c r="R1396" s="22"/>
    </row>
    <row r="1397" spans="1:18" ht="15">
      <c r="A1397" s="83">
        <v>3</v>
      </c>
      <c r="B1397" s="83">
        <v>2005</v>
      </c>
      <c r="C1397" s="84" t="s">
        <v>571</v>
      </c>
      <c r="D1397" s="84" t="s">
        <v>578</v>
      </c>
      <c r="F1397" s="17" t="s">
        <v>246</v>
      </c>
      <c r="G1397" s="23">
        <v>0</v>
      </c>
      <c r="H1397" s="23">
        <v>0</v>
      </c>
      <c r="I1397" s="23">
        <v>0</v>
      </c>
      <c r="J1397" s="23">
        <v>0</v>
      </c>
      <c r="K1397" s="23">
        <v>0</v>
      </c>
      <c r="L1397" s="23">
        <v>0</v>
      </c>
      <c r="M1397" s="23">
        <v>0</v>
      </c>
      <c r="N1397" s="23">
        <v>0</v>
      </c>
      <c r="O1397" s="23">
        <v>0</v>
      </c>
      <c r="P1397" s="23">
        <v>0</v>
      </c>
      <c r="Q1397" s="23">
        <v>0</v>
      </c>
      <c r="R1397" s="22"/>
    </row>
    <row r="1398" spans="1:18" ht="15">
      <c r="A1398" s="83">
        <v>3</v>
      </c>
      <c r="B1398" s="83">
        <v>2005</v>
      </c>
      <c r="C1398" s="84" t="s">
        <v>574</v>
      </c>
      <c r="D1398" s="84" t="s">
        <v>579</v>
      </c>
      <c r="F1398" s="17" t="s">
        <v>323</v>
      </c>
      <c r="G1398" s="17"/>
      <c r="H1398" s="17"/>
      <c r="I1398" s="17"/>
      <c r="J1398" s="17"/>
      <c r="K1398" s="17"/>
      <c r="L1398" s="17"/>
      <c r="M1398" s="17"/>
      <c r="N1398" s="17"/>
      <c r="O1398" s="17"/>
      <c r="P1398" s="17"/>
      <c r="Q1398" s="17"/>
      <c r="R1398" s="22"/>
    </row>
    <row r="1399" spans="1:18" ht="15">
      <c r="A1399" s="83">
        <v>3</v>
      </c>
      <c r="B1399" s="83">
        <v>2005</v>
      </c>
      <c r="C1399" s="84" t="s">
        <v>571</v>
      </c>
      <c r="D1399" s="84" t="s">
        <v>579</v>
      </c>
      <c r="F1399" s="17" t="s">
        <v>246</v>
      </c>
      <c r="G1399" s="17"/>
      <c r="H1399" s="17"/>
      <c r="I1399" s="17"/>
      <c r="J1399" s="17"/>
      <c r="K1399" s="17"/>
      <c r="L1399" s="17"/>
      <c r="M1399" s="17"/>
      <c r="N1399" s="17"/>
      <c r="O1399" s="17"/>
      <c r="P1399" s="17"/>
      <c r="Q1399" s="17"/>
      <c r="R1399" s="22"/>
    </row>
    <row r="1400" spans="1:18" ht="15">
      <c r="A1400" s="83">
        <v>3</v>
      </c>
      <c r="B1400" s="83">
        <v>2005</v>
      </c>
      <c r="C1400" s="84" t="s">
        <v>571</v>
      </c>
      <c r="D1400" s="84" t="s">
        <v>579</v>
      </c>
      <c r="F1400" s="17" t="s">
        <v>120</v>
      </c>
      <c r="G1400" s="14">
        <v>-1</v>
      </c>
      <c r="H1400" s="14">
        <v>1</v>
      </c>
      <c r="I1400" s="14">
        <v>1</v>
      </c>
      <c r="J1400" s="14">
        <v>1</v>
      </c>
      <c r="K1400" s="14">
        <v>1</v>
      </c>
      <c r="L1400" s="14">
        <v>0</v>
      </c>
      <c r="M1400" s="14">
        <v>0</v>
      </c>
      <c r="N1400" s="14">
        <v>0</v>
      </c>
      <c r="O1400" s="14">
        <v>0</v>
      </c>
      <c r="P1400" s="14">
        <v>0</v>
      </c>
      <c r="Q1400" s="14">
        <v>0</v>
      </c>
      <c r="R1400" s="22"/>
    </row>
    <row r="1401" spans="1:18" ht="15">
      <c r="A1401" s="83">
        <v>3</v>
      </c>
      <c r="B1401" s="83">
        <v>2005</v>
      </c>
      <c r="C1401" s="84" t="s">
        <v>571</v>
      </c>
      <c r="D1401" s="84" t="s">
        <v>579</v>
      </c>
      <c r="F1401" s="17" t="s">
        <v>121</v>
      </c>
      <c r="G1401" s="17"/>
      <c r="H1401" s="17"/>
      <c r="I1401" s="17"/>
      <c r="J1401" s="17"/>
      <c r="K1401" s="17"/>
      <c r="L1401" s="17"/>
      <c r="M1401" s="17"/>
      <c r="N1401" s="17"/>
      <c r="O1401" s="17"/>
      <c r="P1401" s="17"/>
      <c r="Q1401" s="17"/>
      <c r="R1401" s="22"/>
    </row>
    <row r="1402" spans="1:18" ht="15">
      <c r="A1402" s="83">
        <v>3</v>
      </c>
      <c r="B1402" s="83">
        <v>2005</v>
      </c>
      <c r="C1402" s="84" t="s">
        <v>571</v>
      </c>
      <c r="D1402" s="84" t="s">
        <v>579</v>
      </c>
      <c r="F1402" s="17" t="s">
        <v>122</v>
      </c>
      <c r="G1402" s="14">
        <v>2</v>
      </c>
      <c r="H1402" s="14">
        <v>2</v>
      </c>
      <c r="I1402" s="14">
        <v>5</v>
      </c>
      <c r="J1402" s="14">
        <v>7</v>
      </c>
      <c r="K1402" s="14">
        <v>6</v>
      </c>
      <c r="L1402" s="14">
        <v>5</v>
      </c>
      <c r="M1402" s="14">
        <v>7</v>
      </c>
      <c r="N1402" s="14">
        <v>6</v>
      </c>
      <c r="O1402" s="14">
        <v>8</v>
      </c>
      <c r="P1402" s="14">
        <v>11</v>
      </c>
      <c r="Q1402" s="14">
        <v>13</v>
      </c>
      <c r="R1402" s="22"/>
    </row>
    <row r="1403" spans="1:18" ht="15">
      <c r="A1403" s="83">
        <v>3</v>
      </c>
      <c r="B1403" s="83">
        <v>2005</v>
      </c>
      <c r="C1403" s="84" t="s">
        <v>571</v>
      </c>
      <c r="D1403" s="84" t="s">
        <v>579</v>
      </c>
      <c r="F1403" s="17" t="s">
        <v>125</v>
      </c>
      <c r="G1403" s="14">
        <v>-2</v>
      </c>
      <c r="H1403" s="14">
        <v>-3</v>
      </c>
      <c r="I1403" s="14">
        <v>-3</v>
      </c>
      <c r="J1403" s="14">
        <v>-2</v>
      </c>
      <c r="K1403" s="14">
        <v>-2</v>
      </c>
      <c r="L1403" s="14">
        <v>-2</v>
      </c>
      <c r="M1403" s="14">
        <v>-2</v>
      </c>
      <c r="N1403" s="14">
        <v>-2</v>
      </c>
      <c r="O1403" s="14">
        <v>-3</v>
      </c>
      <c r="P1403" s="14">
        <v>-4</v>
      </c>
      <c r="Q1403" s="14">
        <v>-4</v>
      </c>
      <c r="R1403" s="22"/>
    </row>
    <row r="1404" spans="1:18" ht="15">
      <c r="A1404" s="83">
        <v>3</v>
      </c>
      <c r="B1404" s="83">
        <v>2005</v>
      </c>
      <c r="C1404" s="84" t="s">
        <v>571</v>
      </c>
      <c r="D1404" s="84" t="s">
        <v>579</v>
      </c>
      <c r="F1404" s="17" t="s">
        <v>182</v>
      </c>
      <c r="G1404" s="14">
        <v>0</v>
      </c>
      <c r="H1404" s="14">
        <v>1</v>
      </c>
      <c r="I1404" s="14">
        <v>1</v>
      </c>
      <c r="J1404" s="14">
        <v>1</v>
      </c>
      <c r="K1404" s="14">
        <v>2</v>
      </c>
      <c r="L1404" s="14">
        <v>2</v>
      </c>
      <c r="M1404" s="14">
        <v>2</v>
      </c>
      <c r="N1404" s="14">
        <v>2</v>
      </c>
      <c r="O1404" s="14">
        <v>3</v>
      </c>
      <c r="P1404" s="14">
        <v>3</v>
      </c>
      <c r="Q1404" s="14">
        <v>3</v>
      </c>
      <c r="R1404" s="22"/>
    </row>
    <row r="1405" spans="1:18" ht="15">
      <c r="A1405" s="83">
        <v>3</v>
      </c>
      <c r="B1405" s="83">
        <v>2005</v>
      </c>
      <c r="C1405" s="84" t="s">
        <v>571</v>
      </c>
      <c r="D1405" s="84" t="s">
        <v>579</v>
      </c>
      <c r="F1405" s="17" t="s">
        <v>349</v>
      </c>
      <c r="G1405" s="14">
        <v>0</v>
      </c>
      <c r="H1405" s="14">
        <v>0</v>
      </c>
      <c r="I1405" s="14">
        <v>1</v>
      </c>
      <c r="J1405" s="14">
        <v>1</v>
      </c>
      <c r="K1405" s="14">
        <v>1</v>
      </c>
      <c r="L1405" s="14">
        <v>1</v>
      </c>
      <c r="M1405" s="14">
        <v>2</v>
      </c>
      <c r="N1405" s="14">
        <v>2</v>
      </c>
      <c r="O1405" s="14">
        <v>2</v>
      </c>
      <c r="P1405" s="14">
        <v>2</v>
      </c>
      <c r="Q1405" s="14">
        <v>3</v>
      </c>
      <c r="R1405" s="22"/>
    </row>
    <row r="1406" spans="1:18" ht="15">
      <c r="A1406" s="83">
        <v>3</v>
      </c>
      <c r="B1406" s="83">
        <v>2005</v>
      </c>
      <c r="C1406" s="84" t="s">
        <v>571</v>
      </c>
      <c r="D1406" s="84" t="s">
        <v>579</v>
      </c>
      <c r="F1406" s="17" t="s">
        <v>197</v>
      </c>
      <c r="G1406" s="14">
        <v>0</v>
      </c>
      <c r="H1406" s="14">
        <v>1</v>
      </c>
      <c r="I1406" s="14">
        <v>1</v>
      </c>
      <c r="J1406" s="14">
        <v>1</v>
      </c>
      <c r="K1406" s="14">
        <v>1</v>
      </c>
      <c r="L1406" s="14">
        <v>1</v>
      </c>
      <c r="M1406" s="14">
        <v>1</v>
      </c>
      <c r="N1406" s="14">
        <v>1</v>
      </c>
      <c r="O1406" s="14">
        <v>1</v>
      </c>
      <c r="P1406" s="14">
        <v>1</v>
      </c>
      <c r="Q1406" s="14">
        <v>1</v>
      </c>
      <c r="R1406" s="22"/>
    </row>
    <row r="1407" spans="1:18" ht="15">
      <c r="A1407" s="83">
        <v>3</v>
      </c>
      <c r="B1407" s="83">
        <v>2005</v>
      </c>
      <c r="C1407" s="84" t="s">
        <v>571</v>
      </c>
      <c r="D1407" s="84" t="s">
        <v>579</v>
      </c>
      <c r="F1407" s="17" t="s">
        <v>178</v>
      </c>
      <c r="G1407" s="23">
        <v>-1</v>
      </c>
      <c r="H1407" s="23">
        <v>3</v>
      </c>
      <c r="I1407" s="23">
        <v>2</v>
      </c>
      <c r="J1407" s="23">
        <v>2</v>
      </c>
      <c r="K1407" s="23">
        <v>2</v>
      </c>
      <c r="L1407" s="23">
        <v>4</v>
      </c>
      <c r="M1407" s="23">
        <v>3</v>
      </c>
      <c r="N1407" s="23">
        <v>3</v>
      </c>
      <c r="O1407" s="23">
        <v>2</v>
      </c>
      <c r="P1407" s="23">
        <v>0</v>
      </c>
      <c r="Q1407" s="23">
        <v>-2</v>
      </c>
      <c r="R1407" s="22"/>
    </row>
    <row r="1408" spans="1:18" ht="15">
      <c r="A1408" s="83">
        <v>3</v>
      </c>
      <c r="B1408" s="83">
        <v>2005</v>
      </c>
      <c r="C1408" s="84" t="s">
        <v>571</v>
      </c>
      <c r="D1408" s="84" t="s">
        <v>580</v>
      </c>
      <c r="F1408" s="17" t="s">
        <v>330</v>
      </c>
      <c r="G1408" s="23">
        <v>-1</v>
      </c>
      <c r="H1408" s="23">
        <v>-2</v>
      </c>
      <c r="I1408" s="23">
        <v>-1</v>
      </c>
      <c r="J1408" s="23">
        <v>0</v>
      </c>
      <c r="K1408" s="23">
        <v>1</v>
      </c>
      <c r="L1408" s="23">
        <v>1</v>
      </c>
      <c r="M1408" s="23">
        <v>2</v>
      </c>
      <c r="N1408" s="23">
        <v>2</v>
      </c>
      <c r="O1408" s="23">
        <v>3</v>
      </c>
      <c r="P1408" s="23">
        <v>3</v>
      </c>
      <c r="Q1408" s="23">
        <v>5</v>
      </c>
      <c r="R1408" s="22"/>
    </row>
    <row r="1409" spans="1:18">
      <c r="A1409" s="83">
        <v>3</v>
      </c>
      <c r="B1409" s="83">
        <v>2005</v>
      </c>
      <c r="F1409" s="22"/>
      <c r="G1409" s="22"/>
      <c r="H1409" s="22"/>
      <c r="I1409" s="22"/>
      <c r="J1409" s="22"/>
      <c r="K1409" s="22"/>
      <c r="L1409" s="22"/>
      <c r="M1409" s="22"/>
      <c r="N1409" s="22"/>
      <c r="O1409" s="22"/>
      <c r="P1409" s="22"/>
      <c r="Q1409" s="22"/>
      <c r="R1409" s="22"/>
    </row>
    <row r="1410" spans="1:18">
      <c r="A1410" s="83">
        <v>3</v>
      </c>
      <c r="B1410" s="83">
        <v>2005</v>
      </c>
      <c r="C1410" s="84" t="s">
        <v>575</v>
      </c>
      <c r="D1410" s="84" t="s">
        <v>586</v>
      </c>
      <c r="F1410" s="22" t="s">
        <v>350</v>
      </c>
      <c r="G1410" s="22">
        <f>+G1393-SUM(G1396:G1397)+SUM(G1400:G1408)</f>
        <v>365</v>
      </c>
      <c r="H1410" s="22">
        <f t="shared" ref="H1410:Q1410" si="74">+H1393-SUM(H1396:H1397)+SUM(H1400:H1408)</f>
        <v>298</v>
      </c>
      <c r="I1410" s="22">
        <f t="shared" si="74"/>
        <v>268</v>
      </c>
      <c r="J1410" s="22">
        <f t="shared" si="74"/>
        <v>246</v>
      </c>
      <c r="K1410" s="22">
        <f t="shared" si="74"/>
        <v>219</v>
      </c>
      <c r="L1410" s="22">
        <f t="shared" si="74"/>
        <v>201</v>
      </c>
      <c r="M1410" s="22">
        <f t="shared" si="74"/>
        <v>95</v>
      </c>
      <c r="N1410" s="22">
        <f t="shared" si="74"/>
        <v>-57</v>
      </c>
      <c r="O1410" s="22">
        <f t="shared" si="74"/>
        <v>-69</v>
      </c>
      <c r="P1410" s="22">
        <f t="shared" si="74"/>
        <v>-99</v>
      </c>
      <c r="Q1410" s="22">
        <f t="shared" si="74"/>
        <v>-122</v>
      </c>
      <c r="R1410" s="22"/>
    </row>
    <row r="1411" spans="1:18">
      <c r="F1411" s="22"/>
      <c r="G1411" s="22"/>
      <c r="H1411" s="22"/>
      <c r="I1411" s="22"/>
      <c r="J1411" s="22"/>
      <c r="K1411" s="22"/>
      <c r="L1411" s="22"/>
      <c r="M1411" s="22"/>
      <c r="N1411" s="22"/>
      <c r="O1411" s="22"/>
      <c r="P1411" s="22"/>
      <c r="Q1411" s="22"/>
      <c r="R1411" s="22"/>
    </row>
    <row r="1412" spans="1:18">
      <c r="A1412" s="83">
        <v>8</v>
      </c>
      <c r="B1412" s="83">
        <v>2005</v>
      </c>
      <c r="C1412" s="84" t="s">
        <v>574</v>
      </c>
      <c r="F1412" s="24" t="s">
        <v>322</v>
      </c>
      <c r="G1412" s="24"/>
      <c r="H1412" s="24"/>
      <c r="I1412" s="24"/>
      <c r="J1412" s="24"/>
      <c r="K1412" s="24"/>
      <c r="L1412" s="24"/>
      <c r="M1412" s="24"/>
      <c r="N1412" s="24"/>
      <c r="O1412" s="24"/>
      <c r="P1412" s="24"/>
      <c r="Q1412" s="24"/>
      <c r="R1412" s="22"/>
    </row>
    <row r="1413" spans="1:18">
      <c r="A1413" s="83">
        <v>8</v>
      </c>
      <c r="B1413" s="83">
        <v>2005</v>
      </c>
      <c r="C1413" s="84" t="s">
        <v>572</v>
      </c>
      <c r="D1413" s="84" t="s">
        <v>578</v>
      </c>
      <c r="F1413" s="24" t="s">
        <v>244</v>
      </c>
      <c r="G1413" s="24">
        <v>0</v>
      </c>
      <c r="H1413" s="24">
        <v>0</v>
      </c>
      <c r="I1413" s="24">
        <v>-2</v>
      </c>
      <c r="J1413" s="24">
        <v>-2</v>
      </c>
      <c r="K1413" s="24">
        <v>-2</v>
      </c>
      <c r="L1413" s="24">
        <v>-2</v>
      </c>
      <c r="M1413" s="24">
        <v>-2</v>
      </c>
      <c r="N1413" s="24">
        <v>-2</v>
      </c>
      <c r="O1413" s="24">
        <v>-1</v>
      </c>
      <c r="P1413" s="24">
        <v>-1</v>
      </c>
      <c r="Q1413" s="24">
        <v>-2</v>
      </c>
      <c r="R1413" s="22"/>
    </row>
    <row r="1414" spans="1:18">
      <c r="A1414" s="83">
        <v>8</v>
      </c>
      <c r="B1414" s="83">
        <v>2005</v>
      </c>
      <c r="C1414" s="84" t="s">
        <v>570</v>
      </c>
      <c r="D1414" s="84" t="s">
        <v>578</v>
      </c>
      <c r="F1414" s="24" t="s">
        <v>245</v>
      </c>
      <c r="G1414" s="24">
        <v>28</v>
      </c>
      <c r="H1414" s="24">
        <v>21</v>
      </c>
      <c r="I1414" s="24">
        <v>11</v>
      </c>
      <c r="J1414" s="24">
        <v>8</v>
      </c>
      <c r="K1414" s="24">
        <v>10</v>
      </c>
      <c r="L1414" s="24">
        <v>13</v>
      </c>
      <c r="M1414" s="24">
        <v>14</v>
      </c>
      <c r="N1414" s="24">
        <v>15</v>
      </c>
      <c r="O1414" s="24">
        <v>14</v>
      </c>
      <c r="P1414" s="24">
        <v>13</v>
      </c>
      <c r="Q1414" s="24">
        <v>13</v>
      </c>
      <c r="R1414" s="22"/>
    </row>
    <row r="1415" spans="1:18">
      <c r="A1415" s="83">
        <v>8</v>
      </c>
      <c r="B1415" s="83">
        <v>2005</v>
      </c>
      <c r="C1415" s="84" t="s">
        <v>571</v>
      </c>
      <c r="D1415" s="84" t="s">
        <v>578</v>
      </c>
      <c r="F1415" s="24" t="s">
        <v>246</v>
      </c>
      <c r="G1415" s="24">
        <v>56</v>
      </c>
      <c r="H1415" s="24">
        <v>48</v>
      </c>
      <c r="I1415" s="24">
        <v>30</v>
      </c>
      <c r="J1415" s="24">
        <v>12</v>
      </c>
      <c r="K1415" s="24">
        <v>6</v>
      </c>
      <c r="L1415" s="24">
        <v>0</v>
      </c>
      <c r="M1415" s="24">
        <v>1</v>
      </c>
      <c r="N1415" s="24">
        <v>-5</v>
      </c>
      <c r="O1415" s="24">
        <v>-7</v>
      </c>
      <c r="P1415" s="24">
        <v>-9</v>
      </c>
      <c r="Q1415" s="24">
        <v>-10</v>
      </c>
      <c r="R1415" s="22"/>
    </row>
    <row r="1416" spans="1:18">
      <c r="A1416" s="83">
        <v>8</v>
      </c>
      <c r="B1416" s="83">
        <v>2005</v>
      </c>
      <c r="C1416" s="84" t="s">
        <v>574</v>
      </c>
      <c r="F1416" s="24" t="s">
        <v>323</v>
      </c>
      <c r="G1416" s="24"/>
      <c r="H1416" s="24"/>
      <c r="I1416" s="24"/>
      <c r="J1416" s="24"/>
      <c r="K1416" s="24"/>
      <c r="L1416" s="24"/>
      <c r="M1416" s="24"/>
      <c r="N1416" s="24"/>
      <c r="O1416" s="24"/>
      <c r="P1416" s="24"/>
      <c r="Q1416" s="24"/>
      <c r="R1416" s="22"/>
    </row>
    <row r="1417" spans="1:18">
      <c r="A1417" s="83">
        <v>8</v>
      </c>
      <c r="B1417" s="83">
        <v>2005</v>
      </c>
      <c r="C1417" s="84" t="s">
        <v>572</v>
      </c>
      <c r="D1417" s="84" t="s">
        <v>579</v>
      </c>
      <c r="F1417" s="24" t="s">
        <v>244</v>
      </c>
      <c r="G1417" s="24"/>
      <c r="H1417" s="24"/>
      <c r="I1417" s="24"/>
      <c r="J1417" s="24"/>
      <c r="K1417" s="24"/>
      <c r="L1417" s="24"/>
      <c r="M1417" s="24"/>
      <c r="N1417" s="24"/>
      <c r="O1417" s="24"/>
      <c r="P1417" s="24"/>
      <c r="Q1417" s="24"/>
      <c r="R1417" s="22"/>
    </row>
    <row r="1418" spans="1:18">
      <c r="A1418" s="83">
        <v>8</v>
      </c>
      <c r="B1418" s="83">
        <v>2005</v>
      </c>
      <c r="C1418" s="84" t="s">
        <v>572</v>
      </c>
      <c r="D1418" s="84" t="s">
        <v>579</v>
      </c>
      <c r="F1418" s="24" t="s">
        <v>120</v>
      </c>
      <c r="G1418" s="24"/>
      <c r="H1418" s="24"/>
      <c r="I1418" s="24"/>
      <c r="J1418" s="24"/>
      <c r="K1418" s="24"/>
      <c r="L1418" s="24"/>
      <c r="M1418" s="24"/>
      <c r="N1418" s="24"/>
      <c r="O1418" s="24"/>
      <c r="P1418" s="24"/>
      <c r="Q1418" s="24"/>
      <c r="R1418" s="22"/>
    </row>
    <row r="1419" spans="1:18">
      <c r="A1419" s="83">
        <v>8</v>
      </c>
      <c r="B1419" s="83">
        <v>2005</v>
      </c>
      <c r="C1419" s="84" t="s">
        <v>572</v>
      </c>
      <c r="D1419" s="84" t="s">
        <v>579</v>
      </c>
      <c r="F1419" s="24" t="s">
        <v>324</v>
      </c>
      <c r="G1419" s="24">
        <v>32</v>
      </c>
      <c r="H1419" s="24">
        <v>69</v>
      </c>
      <c r="I1419" s="24">
        <v>77</v>
      </c>
      <c r="J1419" s="24">
        <v>80</v>
      </c>
      <c r="K1419" s="24">
        <v>82</v>
      </c>
      <c r="L1419" s="24">
        <v>84</v>
      </c>
      <c r="M1419" s="24">
        <v>86</v>
      </c>
      <c r="N1419" s="24">
        <v>86</v>
      </c>
      <c r="O1419" s="24">
        <v>89</v>
      </c>
      <c r="P1419" s="24">
        <v>91</v>
      </c>
      <c r="Q1419" s="24">
        <v>93</v>
      </c>
      <c r="R1419" s="22"/>
    </row>
    <row r="1420" spans="1:18">
      <c r="A1420" s="83">
        <v>8</v>
      </c>
      <c r="B1420" s="83">
        <v>2005</v>
      </c>
      <c r="C1420" s="84" t="s">
        <v>572</v>
      </c>
      <c r="D1420" s="84" t="s">
        <v>579</v>
      </c>
      <c r="F1420" s="24" t="s">
        <v>325</v>
      </c>
      <c r="G1420" s="24">
        <v>2</v>
      </c>
      <c r="H1420" s="24">
        <v>7</v>
      </c>
      <c r="I1420" s="24">
        <v>8</v>
      </c>
      <c r="J1420" s="24">
        <v>8</v>
      </c>
      <c r="K1420" s="24">
        <v>8</v>
      </c>
      <c r="L1420" s="24">
        <v>8</v>
      </c>
      <c r="M1420" s="24">
        <v>8</v>
      </c>
      <c r="N1420" s="24">
        <v>8</v>
      </c>
      <c r="O1420" s="24">
        <v>9</v>
      </c>
      <c r="P1420" s="24">
        <v>9</v>
      </c>
      <c r="Q1420" s="24">
        <v>9</v>
      </c>
      <c r="R1420" s="22"/>
    </row>
    <row r="1421" spans="1:18">
      <c r="A1421" s="83">
        <v>8</v>
      </c>
      <c r="B1421" s="83">
        <v>2005</v>
      </c>
      <c r="C1421" s="84" t="s">
        <v>572</v>
      </c>
      <c r="D1421" s="84" t="s">
        <v>579</v>
      </c>
      <c r="F1421" s="24" t="s">
        <v>121</v>
      </c>
      <c r="G1421" s="24">
        <v>0</v>
      </c>
      <c r="H1421" s="24">
        <v>1</v>
      </c>
      <c r="I1421" s="24">
        <v>0</v>
      </c>
      <c r="J1421" s="24">
        <v>0</v>
      </c>
      <c r="K1421" s="24">
        <v>0</v>
      </c>
      <c r="L1421" s="24">
        <v>0</v>
      </c>
      <c r="M1421" s="24">
        <v>0</v>
      </c>
      <c r="N1421" s="24">
        <v>0</v>
      </c>
      <c r="O1421" s="24">
        <v>0</v>
      </c>
      <c r="P1421" s="24">
        <v>0</v>
      </c>
      <c r="Q1421" s="24">
        <v>0</v>
      </c>
      <c r="R1421" s="22"/>
    </row>
    <row r="1422" spans="1:18">
      <c r="A1422" s="83">
        <v>8</v>
      </c>
      <c r="B1422" s="83">
        <v>2005</v>
      </c>
      <c r="C1422" s="84" t="s">
        <v>572</v>
      </c>
      <c r="D1422" s="84" t="s">
        <v>580</v>
      </c>
      <c r="F1422" s="24" t="s">
        <v>351</v>
      </c>
      <c r="G1422" s="24">
        <v>0</v>
      </c>
      <c r="H1422" s="24">
        <v>3</v>
      </c>
      <c r="I1422" s="24">
        <v>7</v>
      </c>
      <c r="J1422" s="24">
        <v>12</v>
      </c>
      <c r="K1422" s="24">
        <v>18</v>
      </c>
      <c r="L1422" s="24">
        <v>24</v>
      </c>
      <c r="M1422" s="24">
        <v>30</v>
      </c>
      <c r="N1422" s="24">
        <v>37</v>
      </c>
      <c r="O1422" s="24">
        <v>43</v>
      </c>
      <c r="P1422" s="24">
        <v>51</v>
      </c>
      <c r="Q1422" s="24">
        <v>59</v>
      </c>
      <c r="R1422" s="22"/>
    </row>
    <row r="1423" spans="1:18">
      <c r="A1423" s="83">
        <v>8</v>
      </c>
      <c r="B1423" s="83">
        <v>2005</v>
      </c>
      <c r="C1423" s="84" t="s">
        <v>570</v>
      </c>
      <c r="D1423" s="84" t="s">
        <v>579</v>
      </c>
      <c r="F1423" s="24" t="s">
        <v>245</v>
      </c>
      <c r="G1423" s="24"/>
      <c r="H1423" s="24"/>
      <c r="I1423" s="24"/>
      <c r="J1423" s="24"/>
      <c r="K1423" s="24"/>
      <c r="L1423" s="24"/>
      <c r="M1423" s="24"/>
      <c r="N1423" s="24"/>
      <c r="O1423" s="24"/>
      <c r="P1423" s="24"/>
      <c r="Q1423" s="24"/>
      <c r="R1423" s="22"/>
    </row>
    <row r="1424" spans="1:18">
      <c r="A1424" s="83">
        <v>8</v>
      </c>
      <c r="B1424" s="83">
        <v>2005</v>
      </c>
      <c r="C1424" s="84" t="s">
        <v>570</v>
      </c>
      <c r="D1424" s="84" t="s">
        <v>579</v>
      </c>
      <c r="F1424" s="24" t="s">
        <v>120</v>
      </c>
      <c r="G1424" s="24">
        <v>0</v>
      </c>
      <c r="H1424" s="24">
        <v>1</v>
      </c>
      <c r="I1424" s="24">
        <v>3</v>
      </c>
      <c r="J1424" s="24">
        <v>3</v>
      </c>
      <c r="K1424" s="24">
        <v>4</v>
      </c>
      <c r="L1424" s="24">
        <v>4</v>
      </c>
      <c r="M1424" s="24">
        <v>4</v>
      </c>
      <c r="N1424" s="24">
        <v>4</v>
      </c>
      <c r="O1424" s="24">
        <v>4</v>
      </c>
      <c r="P1424" s="24">
        <v>4</v>
      </c>
      <c r="Q1424" s="24">
        <v>4</v>
      </c>
      <c r="R1424" s="22"/>
    </row>
    <row r="1425" spans="1:18">
      <c r="A1425" s="83">
        <v>8</v>
      </c>
      <c r="B1425" s="83">
        <v>2005</v>
      </c>
      <c r="C1425" s="84" t="s">
        <v>570</v>
      </c>
      <c r="D1425" s="84" t="s">
        <v>579</v>
      </c>
      <c r="F1425" s="24" t="s">
        <v>121</v>
      </c>
      <c r="G1425" s="24"/>
      <c r="H1425" s="24"/>
      <c r="I1425" s="24"/>
      <c r="J1425" s="24"/>
      <c r="K1425" s="24"/>
      <c r="L1425" s="24"/>
      <c r="M1425" s="24"/>
      <c r="N1425" s="24"/>
      <c r="O1425" s="24"/>
      <c r="P1425" s="24"/>
      <c r="Q1425" s="24"/>
      <c r="R1425" s="22"/>
    </row>
    <row r="1426" spans="1:18">
      <c r="A1426" s="83">
        <v>8</v>
      </c>
      <c r="B1426" s="83">
        <v>2005</v>
      </c>
      <c r="C1426" s="84" t="s">
        <v>570</v>
      </c>
      <c r="D1426" s="84" t="s">
        <v>579</v>
      </c>
      <c r="F1426" s="24" t="s">
        <v>182</v>
      </c>
      <c r="G1426" s="24">
        <v>0</v>
      </c>
      <c r="H1426" s="24">
        <v>4</v>
      </c>
      <c r="I1426" s="24">
        <v>7</v>
      </c>
      <c r="J1426" s="24">
        <v>8</v>
      </c>
      <c r="K1426" s="24">
        <v>9</v>
      </c>
      <c r="L1426" s="24">
        <v>9</v>
      </c>
      <c r="M1426" s="24">
        <v>10</v>
      </c>
      <c r="N1426" s="24">
        <v>10</v>
      </c>
      <c r="O1426" s="24">
        <v>11</v>
      </c>
      <c r="P1426" s="24">
        <v>12</v>
      </c>
      <c r="Q1426" s="24">
        <v>13</v>
      </c>
      <c r="R1426" s="22"/>
    </row>
    <row r="1427" spans="1:18">
      <c r="A1427" s="83">
        <v>8</v>
      </c>
      <c r="B1427" s="83">
        <v>2005</v>
      </c>
      <c r="C1427" s="84" t="s">
        <v>570</v>
      </c>
      <c r="D1427" s="84" t="s">
        <v>579</v>
      </c>
      <c r="F1427" s="24" t="s">
        <v>122</v>
      </c>
      <c r="G1427" s="24">
        <v>0</v>
      </c>
      <c r="H1427" s="24">
        <v>1</v>
      </c>
      <c r="I1427" s="24">
        <v>3</v>
      </c>
      <c r="J1427" s="24">
        <v>2</v>
      </c>
      <c r="K1427" s="24">
        <v>2</v>
      </c>
      <c r="L1427" s="24">
        <v>2</v>
      </c>
      <c r="M1427" s="24">
        <v>3</v>
      </c>
      <c r="N1427" s="24">
        <v>4</v>
      </c>
      <c r="O1427" s="24">
        <v>4</v>
      </c>
      <c r="P1427" s="24">
        <v>5</v>
      </c>
      <c r="Q1427" s="24">
        <v>6</v>
      </c>
      <c r="R1427" s="22"/>
    </row>
    <row r="1428" spans="1:18">
      <c r="A1428" s="83">
        <v>8</v>
      </c>
      <c r="B1428" s="83">
        <v>2005</v>
      </c>
      <c r="C1428" s="84" t="s">
        <v>570</v>
      </c>
      <c r="D1428" s="84" t="s">
        <v>579</v>
      </c>
      <c r="F1428" s="24" t="s">
        <v>178</v>
      </c>
      <c r="G1428" s="24">
        <v>-1</v>
      </c>
      <c r="H1428" s="24">
        <v>-3</v>
      </c>
      <c r="I1428" s="24">
        <v>-2</v>
      </c>
      <c r="J1428" s="24">
        <v>-1</v>
      </c>
      <c r="K1428" s="24">
        <v>-1</v>
      </c>
      <c r="L1428" s="24">
        <v>-1</v>
      </c>
      <c r="M1428" s="24">
        <v>-1</v>
      </c>
      <c r="N1428" s="24">
        <v>-1</v>
      </c>
      <c r="O1428" s="24">
        <v>-1</v>
      </c>
      <c r="P1428" s="24">
        <v>-2</v>
      </c>
      <c r="Q1428" s="24">
        <v>-2</v>
      </c>
      <c r="R1428" s="22"/>
    </row>
    <row r="1429" spans="1:18">
      <c r="A1429" s="83">
        <v>8</v>
      </c>
      <c r="B1429" s="83">
        <v>2005</v>
      </c>
      <c r="C1429" s="84" t="s">
        <v>570</v>
      </c>
      <c r="D1429" s="84" t="s">
        <v>580</v>
      </c>
      <c r="F1429" s="24" t="s">
        <v>352</v>
      </c>
      <c r="G1429" s="24"/>
      <c r="H1429" s="24"/>
      <c r="I1429" s="24"/>
      <c r="J1429" s="24"/>
      <c r="K1429" s="24"/>
      <c r="L1429" s="24"/>
      <c r="M1429" s="24"/>
      <c r="N1429" s="24"/>
      <c r="O1429" s="24"/>
      <c r="P1429" s="24"/>
      <c r="Q1429" s="24"/>
      <c r="R1429" s="22"/>
    </row>
    <row r="1430" spans="1:18">
      <c r="A1430" s="83">
        <v>8</v>
      </c>
      <c r="B1430" s="83">
        <v>2005</v>
      </c>
      <c r="C1430" s="84" t="s">
        <v>570</v>
      </c>
      <c r="D1430" s="84" t="s">
        <v>580</v>
      </c>
      <c r="F1430" s="24" t="s">
        <v>227</v>
      </c>
      <c r="G1430" s="24">
        <v>0</v>
      </c>
      <c r="H1430" s="24">
        <v>-1</v>
      </c>
      <c r="I1430" s="24">
        <v>-2</v>
      </c>
      <c r="J1430" s="24">
        <v>-3</v>
      </c>
      <c r="K1430" s="24">
        <v>-3</v>
      </c>
      <c r="L1430" s="24">
        <v>-3</v>
      </c>
      <c r="M1430" s="24">
        <v>-3</v>
      </c>
      <c r="N1430" s="24">
        <v>-3</v>
      </c>
      <c r="O1430" s="24">
        <v>-3</v>
      </c>
      <c r="P1430" s="24">
        <v>-3</v>
      </c>
      <c r="Q1430" s="24">
        <v>-3</v>
      </c>
      <c r="R1430" s="22"/>
    </row>
    <row r="1431" spans="1:18">
      <c r="A1431" s="83">
        <v>8</v>
      </c>
      <c r="B1431" s="83">
        <v>2005</v>
      </c>
      <c r="C1431" s="84" t="s">
        <v>570</v>
      </c>
      <c r="D1431" s="84" t="s">
        <v>580</v>
      </c>
      <c r="F1431" s="24" t="s">
        <v>353</v>
      </c>
      <c r="G1431" s="24">
        <v>4</v>
      </c>
      <c r="H1431" s="24">
        <v>-2</v>
      </c>
      <c r="I1431" s="24">
        <v>-9</v>
      </c>
      <c r="J1431" s="24">
        <v>-5</v>
      </c>
      <c r="K1431" s="24">
        <v>-3</v>
      </c>
      <c r="L1431" s="24">
        <v>-2</v>
      </c>
      <c r="M1431" s="24">
        <v>-1</v>
      </c>
      <c r="N1431" s="24">
        <v>0</v>
      </c>
      <c r="O1431" s="24">
        <v>0</v>
      </c>
      <c r="P1431" s="24">
        <v>0</v>
      </c>
      <c r="Q1431" s="24">
        <v>0</v>
      </c>
      <c r="R1431" s="22"/>
    </row>
    <row r="1432" spans="1:18">
      <c r="A1432" s="83">
        <v>8</v>
      </c>
      <c r="B1432" s="83">
        <v>2005</v>
      </c>
      <c r="C1432" s="84" t="s">
        <v>571</v>
      </c>
      <c r="D1432" s="84" t="s">
        <v>579</v>
      </c>
      <c r="F1432" s="24" t="s">
        <v>246</v>
      </c>
      <c r="G1432" s="24"/>
      <c r="H1432" s="24"/>
      <c r="I1432" s="24"/>
      <c r="J1432" s="24"/>
      <c r="K1432" s="24"/>
      <c r="L1432" s="24"/>
      <c r="M1432" s="24"/>
      <c r="N1432" s="24"/>
      <c r="O1432" s="24"/>
      <c r="P1432" s="24"/>
      <c r="Q1432" s="24"/>
      <c r="R1432" s="22"/>
    </row>
    <row r="1433" spans="1:18">
      <c r="A1433" s="83">
        <v>8</v>
      </c>
      <c r="B1433" s="83">
        <v>2005</v>
      </c>
      <c r="C1433" s="84" t="s">
        <v>571</v>
      </c>
      <c r="D1433" s="84" t="s">
        <v>579</v>
      </c>
      <c r="F1433" s="24" t="s">
        <v>120</v>
      </c>
      <c r="G1433" s="24">
        <v>-1</v>
      </c>
      <c r="H1433" s="24">
        <v>-1</v>
      </c>
      <c r="I1433" s="24">
        <v>-1</v>
      </c>
      <c r="J1433" s="24">
        <v>0</v>
      </c>
      <c r="K1433" s="24">
        <v>-1</v>
      </c>
      <c r="L1433" s="24">
        <v>-1</v>
      </c>
      <c r="M1433" s="24">
        <v>-1</v>
      </c>
      <c r="N1433" s="24">
        <v>0</v>
      </c>
      <c r="O1433" s="24">
        <v>0</v>
      </c>
      <c r="P1433" s="24">
        <v>0</v>
      </c>
      <c r="Q1433" s="24">
        <v>0</v>
      </c>
      <c r="R1433" s="22"/>
    </row>
    <row r="1434" spans="1:18">
      <c r="A1434" s="83">
        <v>8</v>
      </c>
      <c r="B1434" s="83">
        <v>2005</v>
      </c>
      <c r="C1434" s="84" t="s">
        <v>571</v>
      </c>
      <c r="D1434" s="84" t="s">
        <v>579</v>
      </c>
      <c r="F1434" s="24" t="s">
        <v>121</v>
      </c>
      <c r="G1434" s="24"/>
      <c r="H1434" s="24"/>
      <c r="I1434" s="24"/>
      <c r="J1434" s="24"/>
      <c r="K1434" s="24"/>
      <c r="L1434" s="24"/>
      <c r="M1434" s="24"/>
      <c r="N1434" s="24"/>
      <c r="O1434" s="24"/>
      <c r="P1434" s="24"/>
      <c r="Q1434" s="24"/>
      <c r="R1434" s="22"/>
    </row>
    <row r="1435" spans="1:18">
      <c r="A1435" s="83">
        <v>8</v>
      </c>
      <c r="B1435" s="83">
        <v>2005</v>
      </c>
      <c r="C1435" s="84" t="s">
        <v>571</v>
      </c>
      <c r="D1435" s="84" t="s">
        <v>579</v>
      </c>
      <c r="F1435" s="24" t="s">
        <v>354</v>
      </c>
      <c r="G1435" s="24">
        <v>5</v>
      </c>
      <c r="H1435" s="24">
        <v>1</v>
      </c>
      <c r="I1435" s="24">
        <v>3</v>
      </c>
      <c r="J1435" s="24">
        <v>2</v>
      </c>
      <c r="K1435" s="24">
        <v>3</v>
      </c>
      <c r="L1435" s="24">
        <v>3</v>
      </c>
      <c r="M1435" s="24">
        <v>3</v>
      </c>
      <c r="N1435" s="24">
        <v>3</v>
      </c>
      <c r="O1435" s="24">
        <v>4</v>
      </c>
      <c r="P1435" s="24">
        <v>4</v>
      </c>
      <c r="Q1435" s="24">
        <v>4</v>
      </c>
      <c r="R1435" s="22"/>
    </row>
    <row r="1436" spans="1:18">
      <c r="A1436" s="83">
        <v>8</v>
      </c>
      <c r="B1436" s="83">
        <v>2005</v>
      </c>
      <c r="C1436" s="84" t="s">
        <v>571</v>
      </c>
      <c r="D1436" s="84" t="s">
        <v>579</v>
      </c>
      <c r="F1436" s="24" t="s">
        <v>125</v>
      </c>
      <c r="G1436" s="24">
        <v>1</v>
      </c>
      <c r="H1436" s="24">
        <v>1</v>
      </c>
      <c r="I1436" s="24">
        <v>1</v>
      </c>
      <c r="J1436" s="24">
        <v>1</v>
      </c>
      <c r="K1436" s="24">
        <v>0</v>
      </c>
      <c r="L1436" s="24">
        <v>0</v>
      </c>
      <c r="M1436" s="24">
        <v>0</v>
      </c>
      <c r="N1436" s="24">
        <v>0</v>
      </c>
      <c r="O1436" s="24">
        <v>0</v>
      </c>
      <c r="P1436" s="24">
        <v>0</v>
      </c>
      <c r="Q1436" s="24">
        <v>0</v>
      </c>
      <c r="R1436" s="22"/>
    </row>
    <row r="1437" spans="1:18">
      <c r="A1437" s="83">
        <v>8</v>
      </c>
      <c r="B1437" s="83">
        <v>2005</v>
      </c>
      <c r="C1437" s="84" t="s">
        <v>571</v>
      </c>
      <c r="D1437" s="84" t="s">
        <v>579</v>
      </c>
      <c r="F1437" s="24" t="s">
        <v>355</v>
      </c>
      <c r="G1437" s="24">
        <v>2</v>
      </c>
      <c r="H1437" s="24">
        <v>3</v>
      </c>
      <c r="I1437" s="24">
        <v>4</v>
      </c>
      <c r="J1437" s="24">
        <v>4</v>
      </c>
      <c r="K1437" s="24">
        <v>4</v>
      </c>
      <c r="L1437" s="24">
        <v>4</v>
      </c>
      <c r="M1437" s="24">
        <v>4</v>
      </c>
      <c r="N1437" s="24">
        <v>2</v>
      </c>
      <c r="O1437" s="24">
        <v>2</v>
      </c>
      <c r="P1437" s="24">
        <v>2</v>
      </c>
      <c r="Q1437" s="24">
        <v>2</v>
      </c>
      <c r="R1437" s="22"/>
    </row>
    <row r="1438" spans="1:18">
      <c r="A1438" s="83">
        <v>8</v>
      </c>
      <c r="B1438" s="83">
        <v>2005</v>
      </c>
      <c r="C1438" s="84" t="s">
        <v>571</v>
      </c>
      <c r="D1438" s="84" t="s">
        <v>579</v>
      </c>
      <c r="F1438" s="24" t="s">
        <v>178</v>
      </c>
      <c r="G1438" s="24">
        <v>6</v>
      </c>
      <c r="H1438" s="24">
        <v>3</v>
      </c>
      <c r="I1438" s="24">
        <v>3</v>
      </c>
      <c r="J1438" s="24">
        <v>1</v>
      </c>
      <c r="K1438" s="24">
        <v>2</v>
      </c>
      <c r="L1438" s="24">
        <v>2</v>
      </c>
      <c r="M1438" s="24">
        <v>2</v>
      </c>
      <c r="N1438" s="24">
        <v>2</v>
      </c>
      <c r="O1438" s="24">
        <v>2</v>
      </c>
      <c r="P1438" s="24">
        <v>3</v>
      </c>
      <c r="Q1438" s="24">
        <v>3</v>
      </c>
      <c r="R1438" s="22"/>
    </row>
    <row r="1439" spans="1:18">
      <c r="A1439" s="83">
        <v>8</v>
      </c>
      <c r="B1439" s="83">
        <v>2005</v>
      </c>
      <c r="C1439" s="84" t="s">
        <v>571</v>
      </c>
      <c r="D1439" s="84" t="s">
        <v>580</v>
      </c>
      <c r="F1439" s="24" t="s">
        <v>352</v>
      </c>
      <c r="G1439" s="24"/>
      <c r="H1439" s="24"/>
      <c r="I1439" s="24"/>
      <c r="J1439" s="24"/>
      <c r="K1439" s="24"/>
      <c r="L1439" s="24"/>
      <c r="M1439" s="24"/>
      <c r="N1439" s="24"/>
      <c r="O1439" s="24"/>
      <c r="P1439" s="24"/>
      <c r="Q1439" s="24"/>
      <c r="R1439" s="22"/>
    </row>
    <row r="1440" spans="1:18">
      <c r="A1440" s="83">
        <v>8</v>
      </c>
      <c r="B1440" s="83">
        <v>2005</v>
      </c>
      <c r="C1440" s="84" t="s">
        <v>571</v>
      </c>
      <c r="D1440" s="84" t="s">
        <v>580</v>
      </c>
      <c r="F1440" s="24" t="s">
        <v>227</v>
      </c>
      <c r="G1440" s="24">
        <v>0</v>
      </c>
      <c r="H1440" s="24">
        <v>-3</v>
      </c>
      <c r="I1440" s="24">
        <v>-5</v>
      </c>
      <c r="J1440" s="24">
        <v>-6</v>
      </c>
      <c r="K1440" s="24">
        <v>-7</v>
      </c>
      <c r="L1440" s="24">
        <v>-7</v>
      </c>
      <c r="M1440" s="24">
        <v>-7</v>
      </c>
      <c r="N1440" s="24">
        <v>-7</v>
      </c>
      <c r="O1440" s="24">
        <v>-7</v>
      </c>
      <c r="P1440" s="24">
        <v>-6</v>
      </c>
      <c r="Q1440" s="24">
        <v>-6</v>
      </c>
      <c r="R1440" s="22"/>
    </row>
    <row r="1441" spans="1:20">
      <c r="A1441" s="83">
        <v>8</v>
      </c>
      <c r="B1441" s="83">
        <v>2005</v>
      </c>
      <c r="C1441" s="84" t="s">
        <v>571</v>
      </c>
      <c r="D1441" s="84" t="s">
        <v>580</v>
      </c>
      <c r="F1441" s="24" t="s">
        <v>178</v>
      </c>
      <c r="G1441" s="24">
        <v>0</v>
      </c>
      <c r="H1441" s="24">
        <v>1</v>
      </c>
      <c r="I1441" s="24">
        <v>-2</v>
      </c>
      <c r="J1441" s="24">
        <v>1</v>
      </c>
      <c r="K1441" s="24">
        <v>-1</v>
      </c>
      <c r="L1441" s="24">
        <v>1</v>
      </c>
      <c r="M1441" s="24">
        <v>-1</v>
      </c>
      <c r="N1441" s="24">
        <v>-2</v>
      </c>
      <c r="O1441" s="24">
        <v>-2</v>
      </c>
      <c r="P1441" s="24">
        <v>-2</v>
      </c>
      <c r="Q1441" s="24">
        <v>-2</v>
      </c>
      <c r="R1441" s="22"/>
    </row>
    <row r="1442" spans="1:20">
      <c r="A1442" s="83">
        <v>8</v>
      </c>
      <c r="B1442" s="83">
        <v>2005</v>
      </c>
      <c r="F1442" s="24"/>
      <c r="G1442" s="24"/>
      <c r="H1442" s="24"/>
      <c r="I1442" s="24"/>
      <c r="J1442" s="24"/>
      <c r="K1442" s="24"/>
      <c r="L1442" s="24"/>
      <c r="M1442" s="24"/>
      <c r="N1442" s="24"/>
      <c r="O1442" s="24"/>
      <c r="P1442" s="24"/>
      <c r="Q1442" s="24"/>
      <c r="R1442" s="22"/>
    </row>
    <row r="1443" spans="1:20">
      <c r="A1443" s="83">
        <v>8</v>
      </c>
      <c r="B1443" s="83">
        <v>2005</v>
      </c>
      <c r="C1443" s="84" t="s">
        <v>575</v>
      </c>
      <c r="D1443" s="84" t="s">
        <v>586</v>
      </c>
      <c r="F1443" s="22" t="s">
        <v>356</v>
      </c>
      <c r="G1443" s="22">
        <f>+G1410-SUM(G1413:G1415)+SUM(G1419:G1441)</f>
        <v>331</v>
      </c>
      <c r="H1443" s="22">
        <f t="shared" ref="H1443:Q1443" si="75">+H1410-SUM(H1413:H1415)+SUM(H1419:H1441)</f>
        <v>314</v>
      </c>
      <c r="I1443" s="22">
        <f t="shared" si="75"/>
        <v>324</v>
      </c>
      <c r="J1443" s="22">
        <f t="shared" si="75"/>
        <v>335</v>
      </c>
      <c r="K1443" s="22">
        <f t="shared" si="75"/>
        <v>321</v>
      </c>
      <c r="L1443" s="22">
        <f t="shared" si="75"/>
        <v>317</v>
      </c>
      <c r="M1443" s="22">
        <f t="shared" si="75"/>
        <v>218</v>
      </c>
      <c r="N1443" s="22">
        <f t="shared" si="75"/>
        <v>78</v>
      </c>
      <c r="O1443" s="22">
        <f t="shared" si="75"/>
        <v>80</v>
      </c>
      <c r="P1443" s="22">
        <f t="shared" si="75"/>
        <v>66</v>
      </c>
      <c r="Q1443" s="22">
        <f t="shared" si="75"/>
        <v>57</v>
      </c>
      <c r="R1443" s="22"/>
      <c r="S1443" s="22"/>
      <c r="T1443" s="22"/>
    </row>
    <row r="1444" spans="1:20">
      <c r="F1444" s="25"/>
      <c r="G1444" s="25"/>
      <c r="H1444" s="25"/>
      <c r="I1444" s="25"/>
      <c r="J1444" s="25"/>
      <c r="K1444" s="25"/>
      <c r="L1444" s="25"/>
      <c r="M1444" s="25"/>
      <c r="N1444" s="25"/>
      <c r="O1444" s="25"/>
      <c r="P1444" s="25"/>
      <c r="Q1444" s="25"/>
      <c r="R1444" s="22"/>
      <c r="S1444" s="22"/>
      <c r="T1444" s="22"/>
    </row>
    <row r="1445" spans="1:20">
      <c r="A1445" s="83">
        <v>1</v>
      </c>
      <c r="B1445" s="83">
        <v>2006</v>
      </c>
      <c r="C1445" s="84" t="s">
        <v>574</v>
      </c>
      <c r="F1445" s="22" t="s">
        <v>322</v>
      </c>
      <c r="G1445" s="22"/>
      <c r="H1445" s="22"/>
      <c r="I1445" s="22"/>
      <c r="J1445" s="22"/>
      <c r="K1445" s="22"/>
      <c r="L1445" s="22"/>
      <c r="M1445" s="22"/>
      <c r="N1445" s="22"/>
      <c r="O1445" s="22"/>
      <c r="P1445" s="22"/>
      <c r="Q1445" s="22"/>
      <c r="R1445" s="22"/>
      <c r="S1445" s="22"/>
      <c r="T1445" s="22"/>
    </row>
    <row r="1446" spans="1:20">
      <c r="A1446" s="83">
        <v>1</v>
      </c>
      <c r="B1446" s="83">
        <v>2006</v>
      </c>
      <c r="C1446" s="84" t="s">
        <v>572</v>
      </c>
      <c r="D1446" s="84" t="s">
        <v>578</v>
      </c>
      <c r="F1446" s="22" t="s">
        <v>244</v>
      </c>
      <c r="G1446" s="22">
        <v>-7</v>
      </c>
      <c r="H1446" s="22">
        <v>-6</v>
      </c>
      <c r="I1446" s="22">
        <v>-1</v>
      </c>
      <c r="J1446" s="22">
        <v>0</v>
      </c>
      <c r="K1446" s="22">
        <v>0</v>
      </c>
      <c r="L1446" s="22">
        <v>0</v>
      </c>
      <c r="M1446" s="22">
        <v>0</v>
      </c>
      <c r="N1446" s="22">
        <v>0</v>
      </c>
      <c r="O1446" s="22">
        <v>0</v>
      </c>
      <c r="P1446" s="22">
        <v>0</v>
      </c>
      <c r="Q1446" s="22"/>
      <c r="R1446" s="22"/>
      <c r="S1446" s="22"/>
      <c r="T1446" s="22"/>
    </row>
    <row r="1447" spans="1:20">
      <c r="A1447" s="83">
        <v>1</v>
      </c>
      <c r="B1447" s="83">
        <v>2006</v>
      </c>
      <c r="C1447" s="84" t="s">
        <v>570</v>
      </c>
      <c r="D1447" s="84" t="s">
        <v>578</v>
      </c>
      <c r="F1447" s="22" t="s">
        <v>245</v>
      </c>
      <c r="G1447" s="22">
        <v>29</v>
      </c>
      <c r="H1447" s="22">
        <v>47</v>
      </c>
      <c r="I1447" s="22">
        <v>50</v>
      </c>
      <c r="J1447" s="22">
        <v>50</v>
      </c>
      <c r="K1447" s="22">
        <v>52</v>
      </c>
      <c r="L1447" s="22">
        <v>51</v>
      </c>
      <c r="M1447" s="22">
        <v>50</v>
      </c>
      <c r="N1447" s="22">
        <v>51</v>
      </c>
      <c r="O1447" s="22">
        <v>52</v>
      </c>
      <c r="P1447" s="22">
        <v>54</v>
      </c>
      <c r="Q1447" s="22"/>
      <c r="R1447" s="22"/>
      <c r="S1447" s="22"/>
      <c r="T1447" s="22"/>
    </row>
    <row r="1448" spans="1:20">
      <c r="A1448" s="83">
        <v>1</v>
      </c>
      <c r="B1448" s="83">
        <v>2006</v>
      </c>
      <c r="C1448" s="84" t="s">
        <v>571</v>
      </c>
      <c r="D1448" s="84" t="s">
        <v>578</v>
      </c>
      <c r="F1448" s="22" t="s">
        <v>246</v>
      </c>
      <c r="G1448" s="22">
        <v>10</v>
      </c>
      <c r="H1448" s="22">
        <v>24</v>
      </c>
      <c r="I1448" s="22">
        <v>23</v>
      </c>
      <c r="J1448" s="22">
        <v>17</v>
      </c>
      <c r="K1448" s="22">
        <v>13</v>
      </c>
      <c r="L1448" s="22">
        <v>13</v>
      </c>
      <c r="M1448" s="22">
        <v>15</v>
      </c>
      <c r="N1448" s="22">
        <v>14</v>
      </c>
      <c r="O1448" s="22">
        <v>12</v>
      </c>
      <c r="P1448" s="22">
        <v>10</v>
      </c>
      <c r="Q1448" s="22"/>
      <c r="R1448" s="22"/>
      <c r="S1448" s="22"/>
      <c r="T1448" s="22"/>
    </row>
    <row r="1449" spans="1:20">
      <c r="A1449" s="83">
        <v>1</v>
      </c>
      <c r="B1449" s="83">
        <v>2006</v>
      </c>
      <c r="C1449" s="84" t="s">
        <v>574</v>
      </c>
      <c r="D1449" s="84" t="s">
        <v>579</v>
      </c>
      <c r="F1449" s="22" t="s">
        <v>323</v>
      </c>
      <c r="G1449" s="22"/>
      <c r="H1449" s="22"/>
      <c r="I1449" s="22"/>
      <c r="J1449" s="22"/>
      <c r="K1449" s="22"/>
      <c r="L1449" s="22"/>
      <c r="M1449" s="22"/>
      <c r="N1449" s="22"/>
      <c r="O1449" s="22"/>
      <c r="P1449" s="22"/>
      <c r="Q1449" s="22"/>
      <c r="R1449" s="22"/>
      <c r="S1449" s="22"/>
      <c r="T1449" s="22"/>
    </row>
    <row r="1450" spans="1:20">
      <c r="A1450" s="83">
        <v>1</v>
      </c>
      <c r="B1450" s="83">
        <v>2006</v>
      </c>
      <c r="C1450" s="84" t="s">
        <v>572</v>
      </c>
      <c r="D1450" s="84" t="s">
        <v>579</v>
      </c>
      <c r="F1450" s="22" t="s">
        <v>332</v>
      </c>
      <c r="G1450" s="22"/>
      <c r="H1450" s="22"/>
      <c r="I1450" s="22"/>
      <c r="J1450" s="22"/>
      <c r="K1450" s="22"/>
      <c r="L1450" s="22"/>
      <c r="M1450" s="22"/>
      <c r="N1450" s="22"/>
      <c r="O1450" s="22"/>
      <c r="P1450" s="22"/>
      <c r="Q1450" s="22"/>
      <c r="R1450" s="22"/>
      <c r="S1450" s="22"/>
      <c r="T1450" s="22"/>
    </row>
    <row r="1451" spans="1:20">
      <c r="A1451" s="83">
        <v>1</v>
      </c>
      <c r="B1451" s="83">
        <v>2006</v>
      </c>
      <c r="C1451" s="84" t="s">
        <v>572</v>
      </c>
      <c r="D1451" s="84" t="s">
        <v>579</v>
      </c>
      <c r="F1451" s="22" t="s">
        <v>333</v>
      </c>
      <c r="G1451" s="22">
        <v>17</v>
      </c>
      <c r="H1451" s="22">
        <v>-11</v>
      </c>
      <c r="I1451" s="22">
        <v>-16</v>
      </c>
      <c r="J1451" s="22">
        <v>-20</v>
      </c>
      <c r="K1451" s="22">
        <v>-22</v>
      </c>
      <c r="L1451" s="22">
        <v>-23</v>
      </c>
      <c r="M1451" s="22">
        <v>-23</v>
      </c>
      <c r="N1451" s="22">
        <v>-25</v>
      </c>
      <c r="O1451" s="22">
        <v>-26</v>
      </c>
      <c r="P1451" s="22">
        <v>-27</v>
      </c>
      <c r="Q1451" s="22"/>
      <c r="R1451" s="22"/>
      <c r="S1451" s="22"/>
      <c r="T1451" s="22"/>
    </row>
    <row r="1452" spans="1:20">
      <c r="A1452" s="83">
        <v>1</v>
      </c>
      <c r="B1452" s="83">
        <v>2006</v>
      </c>
      <c r="C1452" s="84" t="s">
        <v>572</v>
      </c>
      <c r="D1452" s="84" t="s">
        <v>579</v>
      </c>
      <c r="F1452" s="22" t="s">
        <v>357</v>
      </c>
      <c r="G1452" s="22"/>
      <c r="H1452" s="22"/>
      <c r="I1452" s="22"/>
      <c r="J1452" s="22"/>
      <c r="K1452" s="22"/>
      <c r="L1452" s="22"/>
      <c r="M1452" s="22"/>
      <c r="N1452" s="22"/>
      <c r="O1452" s="22"/>
      <c r="P1452" s="22"/>
      <c r="Q1452" s="22"/>
      <c r="R1452" s="22"/>
      <c r="S1452" s="22"/>
      <c r="T1452" s="22"/>
    </row>
    <row r="1453" spans="1:20">
      <c r="A1453" s="83">
        <v>1</v>
      </c>
      <c r="B1453" s="83">
        <v>2006</v>
      </c>
      <c r="C1453" s="84" t="s">
        <v>572</v>
      </c>
      <c r="D1453" s="84" t="s">
        <v>579</v>
      </c>
      <c r="F1453" s="22" t="s">
        <v>358</v>
      </c>
      <c r="G1453" s="22">
        <v>16</v>
      </c>
      <c r="H1453" s="22">
        <v>1</v>
      </c>
      <c r="I1453" s="22">
        <v>0</v>
      </c>
      <c r="J1453" s="22">
        <v>0</v>
      </c>
      <c r="K1453" s="22">
        <v>0</v>
      </c>
      <c r="L1453" s="22">
        <v>0</v>
      </c>
      <c r="M1453" s="22">
        <v>0</v>
      </c>
      <c r="N1453" s="22">
        <v>0</v>
      </c>
      <c r="O1453" s="22">
        <v>0</v>
      </c>
      <c r="P1453" s="22">
        <v>0</v>
      </c>
      <c r="Q1453" s="22"/>
      <c r="R1453" s="22"/>
      <c r="S1453" s="22"/>
      <c r="T1453" s="22"/>
    </row>
    <row r="1454" spans="1:20">
      <c r="A1454" s="83">
        <v>1</v>
      </c>
      <c r="B1454" s="83">
        <v>2006</v>
      </c>
      <c r="C1454" s="84" t="s">
        <v>572</v>
      </c>
      <c r="D1454" s="84" t="s">
        <v>579</v>
      </c>
      <c r="F1454" s="22" t="s">
        <v>359</v>
      </c>
      <c r="G1454" s="22">
        <v>0</v>
      </c>
      <c r="H1454" s="22">
        <v>1</v>
      </c>
      <c r="I1454" s="22">
        <v>1</v>
      </c>
      <c r="J1454" s="22">
        <v>1</v>
      </c>
      <c r="K1454" s="22">
        <v>0</v>
      </c>
      <c r="L1454" s="22">
        <v>0</v>
      </c>
      <c r="M1454" s="22">
        <v>0</v>
      </c>
      <c r="N1454" s="22">
        <v>0</v>
      </c>
      <c r="O1454" s="22">
        <v>0</v>
      </c>
      <c r="P1454" s="22">
        <v>0</v>
      </c>
      <c r="Q1454" s="22"/>
      <c r="R1454" s="22"/>
      <c r="S1454" s="22"/>
      <c r="T1454" s="22"/>
    </row>
    <row r="1455" spans="1:20">
      <c r="A1455" s="83">
        <v>1</v>
      </c>
      <c r="B1455" s="83">
        <v>2006</v>
      </c>
      <c r="C1455" s="84" t="s">
        <v>572</v>
      </c>
      <c r="D1455" s="84" t="s">
        <v>580</v>
      </c>
      <c r="F1455" s="22" t="s">
        <v>336</v>
      </c>
      <c r="G1455" s="22">
        <v>1</v>
      </c>
      <c r="H1455" s="22">
        <v>2</v>
      </c>
      <c r="I1455" s="22">
        <v>1</v>
      </c>
      <c r="J1455" s="22">
        <v>1</v>
      </c>
      <c r="K1455" s="22">
        <v>0</v>
      </c>
      <c r="L1455" s="22">
        <v>-1</v>
      </c>
      <c r="M1455" s="22">
        <v>-2</v>
      </c>
      <c r="N1455" s="22">
        <v>-4</v>
      </c>
      <c r="O1455" s="22">
        <v>-5</v>
      </c>
      <c r="P1455" s="22">
        <v>-6</v>
      </c>
      <c r="Q1455" s="22"/>
      <c r="R1455" s="22"/>
      <c r="S1455" s="22"/>
      <c r="T1455" s="22"/>
    </row>
    <row r="1456" spans="1:20">
      <c r="A1456" s="83">
        <v>1</v>
      </c>
      <c r="B1456" s="83">
        <v>2006</v>
      </c>
      <c r="C1456" s="84" t="s">
        <v>570</v>
      </c>
      <c r="D1456" s="84" t="s">
        <v>579</v>
      </c>
      <c r="F1456" s="22" t="s">
        <v>17</v>
      </c>
      <c r="G1456" s="22"/>
      <c r="H1456" s="22"/>
      <c r="I1456" s="22"/>
      <c r="J1456" s="22"/>
      <c r="K1456" s="22"/>
      <c r="L1456" s="22"/>
      <c r="M1456" s="22"/>
      <c r="N1456" s="22"/>
      <c r="O1456" s="22"/>
      <c r="P1456" s="22"/>
      <c r="Q1456" s="22"/>
      <c r="R1456" s="22"/>
      <c r="S1456" s="22"/>
      <c r="T1456" s="22"/>
    </row>
    <row r="1457" spans="1:20">
      <c r="A1457" s="83">
        <v>1</v>
      </c>
      <c r="B1457" s="83">
        <v>2006</v>
      </c>
      <c r="C1457" s="84" t="s">
        <v>570</v>
      </c>
      <c r="D1457" s="84" t="s">
        <v>579</v>
      </c>
      <c r="F1457" s="22" t="s">
        <v>337</v>
      </c>
      <c r="G1457" s="22">
        <v>0</v>
      </c>
      <c r="H1457" s="22">
        <v>0</v>
      </c>
      <c r="I1457" s="22">
        <v>0</v>
      </c>
      <c r="J1457" s="22">
        <v>0</v>
      </c>
      <c r="K1457" s="22">
        <v>0</v>
      </c>
      <c r="L1457" s="22">
        <v>0</v>
      </c>
      <c r="M1457" s="22">
        <v>0</v>
      </c>
      <c r="N1457" s="22">
        <v>0</v>
      </c>
      <c r="O1457" s="22">
        <v>0</v>
      </c>
      <c r="P1457" s="22">
        <v>0</v>
      </c>
      <c r="Q1457" s="22"/>
      <c r="R1457" s="22"/>
      <c r="S1457" s="22"/>
      <c r="T1457" s="22"/>
    </row>
    <row r="1458" spans="1:20">
      <c r="A1458" s="83">
        <v>1</v>
      </c>
      <c r="B1458" s="83">
        <v>2006</v>
      </c>
      <c r="C1458" s="84" t="s">
        <v>570</v>
      </c>
      <c r="D1458" s="84" t="s">
        <v>579</v>
      </c>
      <c r="F1458" s="22" t="s">
        <v>338</v>
      </c>
      <c r="G1458" s="22"/>
      <c r="H1458" s="22"/>
      <c r="I1458" s="22"/>
      <c r="J1458" s="22"/>
      <c r="K1458" s="22"/>
      <c r="L1458" s="22"/>
      <c r="M1458" s="22"/>
      <c r="N1458" s="22"/>
      <c r="O1458" s="22"/>
      <c r="P1458" s="22"/>
      <c r="Q1458" s="22"/>
      <c r="R1458" s="22"/>
      <c r="S1458" s="22"/>
      <c r="T1458" s="22"/>
    </row>
    <row r="1459" spans="1:20">
      <c r="A1459" s="83">
        <v>1</v>
      </c>
      <c r="B1459" s="83">
        <v>2006</v>
      </c>
      <c r="C1459" s="84" t="s">
        <v>570</v>
      </c>
      <c r="D1459" s="84" t="s">
        <v>579</v>
      </c>
      <c r="F1459" s="22" t="s">
        <v>360</v>
      </c>
      <c r="G1459" s="22">
        <v>3</v>
      </c>
      <c r="H1459" s="22">
        <v>3</v>
      </c>
      <c r="I1459" s="22">
        <v>3</v>
      </c>
      <c r="J1459" s="22">
        <v>3</v>
      </c>
      <c r="K1459" s="22">
        <v>2</v>
      </c>
      <c r="L1459" s="22">
        <v>2</v>
      </c>
      <c r="M1459" s="22">
        <v>2</v>
      </c>
      <c r="N1459" s="22">
        <v>2</v>
      </c>
      <c r="O1459" s="22">
        <v>2</v>
      </c>
      <c r="P1459" s="22">
        <v>2</v>
      </c>
      <c r="Q1459" s="22"/>
      <c r="R1459" s="22"/>
      <c r="S1459" s="22"/>
      <c r="T1459" s="22"/>
    </row>
    <row r="1460" spans="1:20">
      <c r="A1460" s="83">
        <v>1</v>
      </c>
      <c r="B1460" s="83">
        <v>2006</v>
      </c>
      <c r="C1460" s="84" t="s">
        <v>570</v>
      </c>
      <c r="D1460" s="84" t="s">
        <v>579</v>
      </c>
      <c r="F1460" s="22" t="s">
        <v>361</v>
      </c>
      <c r="G1460" s="22">
        <v>-2</v>
      </c>
      <c r="H1460" s="22">
        <v>-2</v>
      </c>
      <c r="I1460" s="22">
        <v>-2</v>
      </c>
      <c r="J1460" s="22">
        <v>-2</v>
      </c>
      <c r="K1460" s="22">
        <v>-2</v>
      </c>
      <c r="L1460" s="22">
        <v>-2</v>
      </c>
      <c r="M1460" s="22">
        <v>-2</v>
      </c>
      <c r="N1460" s="22">
        <v>-2</v>
      </c>
      <c r="O1460" s="22">
        <v>-2</v>
      </c>
      <c r="P1460" s="22">
        <v>-2</v>
      </c>
      <c r="Q1460" s="22"/>
      <c r="R1460" s="22"/>
      <c r="S1460" s="22"/>
      <c r="T1460" s="22"/>
    </row>
    <row r="1461" spans="1:20">
      <c r="A1461" s="83">
        <v>1</v>
      </c>
      <c r="B1461" s="83">
        <v>2006</v>
      </c>
      <c r="C1461" s="84" t="s">
        <v>570</v>
      </c>
      <c r="D1461" s="84" t="s">
        <v>579</v>
      </c>
      <c r="F1461" s="22" t="s">
        <v>359</v>
      </c>
      <c r="G1461" s="22">
        <v>0</v>
      </c>
      <c r="H1461" s="22">
        <v>-3</v>
      </c>
      <c r="I1461" s="22">
        <v>-1</v>
      </c>
      <c r="J1461" s="22">
        <v>1</v>
      </c>
      <c r="K1461" s="22">
        <v>1</v>
      </c>
      <c r="L1461" s="22">
        <v>1</v>
      </c>
      <c r="M1461" s="22">
        <v>1</v>
      </c>
      <c r="N1461" s="22">
        <v>1</v>
      </c>
      <c r="O1461" s="22">
        <v>0</v>
      </c>
      <c r="P1461" s="22">
        <v>0</v>
      </c>
      <c r="Q1461" s="22"/>
      <c r="R1461" s="22"/>
      <c r="S1461" s="22"/>
      <c r="T1461" s="22"/>
    </row>
    <row r="1462" spans="1:20">
      <c r="A1462" s="83">
        <v>1</v>
      </c>
      <c r="B1462" s="83">
        <v>2006</v>
      </c>
      <c r="C1462" s="84" t="s">
        <v>570</v>
      </c>
      <c r="D1462" s="84" t="s">
        <v>580</v>
      </c>
      <c r="F1462" s="22" t="s">
        <v>294</v>
      </c>
      <c r="G1462" s="22"/>
      <c r="H1462" s="22"/>
      <c r="I1462" s="22"/>
      <c r="J1462" s="22"/>
      <c r="K1462" s="22"/>
      <c r="L1462" s="22"/>
      <c r="M1462" s="22"/>
      <c r="N1462" s="22"/>
      <c r="O1462" s="22"/>
      <c r="P1462" s="22"/>
      <c r="Q1462" s="22"/>
      <c r="R1462" s="22"/>
      <c r="S1462" s="22"/>
      <c r="T1462" s="22"/>
    </row>
    <row r="1463" spans="1:20">
      <c r="A1463" s="83">
        <v>1</v>
      </c>
      <c r="B1463" s="83">
        <v>2006</v>
      </c>
      <c r="C1463" s="84" t="s">
        <v>570</v>
      </c>
      <c r="D1463" s="84" t="s">
        <v>580</v>
      </c>
      <c r="F1463" s="22" t="s">
        <v>339</v>
      </c>
      <c r="G1463" s="22">
        <v>0</v>
      </c>
      <c r="H1463" s="22">
        <v>-2</v>
      </c>
      <c r="I1463" s="22">
        <v>-4</v>
      </c>
      <c r="J1463" s="22">
        <v>-7</v>
      </c>
      <c r="K1463" s="22">
        <v>-11</v>
      </c>
      <c r="L1463" s="22">
        <v>-14</v>
      </c>
      <c r="M1463" s="22">
        <v>-18</v>
      </c>
      <c r="N1463" s="22">
        <v>-22</v>
      </c>
      <c r="O1463" s="22">
        <v>-27</v>
      </c>
      <c r="P1463" s="22">
        <v>-32</v>
      </c>
      <c r="Q1463" s="22"/>
      <c r="R1463" s="22"/>
      <c r="S1463" s="22"/>
      <c r="T1463" s="22"/>
    </row>
    <row r="1464" spans="1:20">
      <c r="A1464" s="83">
        <v>1</v>
      </c>
      <c r="B1464" s="83">
        <v>2006</v>
      </c>
      <c r="C1464" s="84" t="s">
        <v>570</v>
      </c>
      <c r="D1464" s="84" t="s">
        <v>580</v>
      </c>
      <c r="F1464" s="22" t="s">
        <v>340</v>
      </c>
      <c r="G1464" s="22">
        <v>9</v>
      </c>
      <c r="H1464" s="22">
        <v>7</v>
      </c>
      <c r="I1464" s="22">
        <v>-4</v>
      </c>
      <c r="J1464" s="22">
        <v>-11</v>
      </c>
      <c r="K1464" s="22">
        <v>-16</v>
      </c>
      <c r="L1464" s="22">
        <v>-18</v>
      </c>
      <c r="M1464" s="22">
        <v>-20</v>
      </c>
      <c r="N1464" s="22">
        <v>-20</v>
      </c>
      <c r="O1464" s="22">
        <v>-20</v>
      </c>
      <c r="P1464" s="22">
        <v>-20</v>
      </c>
      <c r="Q1464" s="22"/>
      <c r="R1464" s="22"/>
      <c r="S1464" s="22"/>
      <c r="T1464" s="22"/>
    </row>
    <row r="1465" spans="1:20">
      <c r="A1465" s="83">
        <v>1</v>
      </c>
      <c r="B1465" s="83">
        <v>2006</v>
      </c>
      <c r="C1465" s="84" t="s">
        <v>571</v>
      </c>
      <c r="D1465" s="84" t="s">
        <v>579</v>
      </c>
      <c r="F1465" s="22" t="s">
        <v>20</v>
      </c>
      <c r="G1465" s="22"/>
      <c r="H1465" s="22"/>
      <c r="I1465" s="22"/>
      <c r="J1465" s="22"/>
      <c r="K1465" s="22"/>
      <c r="L1465" s="22"/>
      <c r="M1465" s="22"/>
      <c r="N1465" s="22"/>
      <c r="O1465" s="22"/>
      <c r="P1465" s="22"/>
      <c r="Q1465" s="22"/>
      <c r="R1465" s="22"/>
      <c r="S1465" s="22"/>
      <c r="T1465" s="22"/>
    </row>
    <row r="1466" spans="1:20">
      <c r="A1466" s="83">
        <v>1</v>
      </c>
      <c r="B1466" s="83">
        <v>2006</v>
      </c>
      <c r="C1466" s="84" t="s">
        <v>571</v>
      </c>
      <c r="D1466" s="84" t="s">
        <v>579</v>
      </c>
      <c r="F1466" s="22" t="s">
        <v>333</v>
      </c>
      <c r="G1466" s="22">
        <v>-9</v>
      </c>
      <c r="H1466" s="22">
        <v>3</v>
      </c>
      <c r="I1466" s="22">
        <v>6</v>
      </c>
      <c r="J1466" s="22">
        <v>8</v>
      </c>
      <c r="K1466" s="22">
        <v>7</v>
      </c>
      <c r="L1466" s="22">
        <v>6</v>
      </c>
      <c r="M1466" s="22">
        <v>6</v>
      </c>
      <c r="N1466" s="22">
        <v>6</v>
      </c>
      <c r="O1466" s="22">
        <v>7</v>
      </c>
      <c r="P1466" s="22">
        <v>7</v>
      </c>
      <c r="Q1466" s="22"/>
      <c r="R1466" s="22"/>
      <c r="S1466" s="22"/>
      <c r="T1466" s="22"/>
    </row>
    <row r="1467" spans="1:20">
      <c r="A1467" s="83">
        <v>1</v>
      </c>
      <c r="B1467" s="83">
        <v>2006</v>
      </c>
      <c r="C1467" s="84" t="s">
        <v>571</v>
      </c>
      <c r="D1467" s="84" t="s">
        <v>579</v>
      </c>
      <c r="F1467" s="22" t="s">
        <v>357</v>
      </c>
      <c r="G1467" s="22"/>
      <c r="H1467" s="22"/>
      <c r="I1467" s="22"/>
      <c r="J1467" s="22"/>
      <c r="K1467" s="22"/>
      <c r="L1467" s="22"/>
      <c r="M1467" s="22"/>
      <c r="N1467" s="22"/>
      <c r="O1467" s="22"/>
      <c r="P1467" s="22"/>
      <c r="Q1467" s="22"/>
      <c r="R1467" s="22"/>
      <c r="S1467" s="22"/>
      <c r="T1467" s="22"/>
    </row>
    <row r="1468" spans="1:20">
      <c r="A1468" s="83">
        <v>1</v>
      </c>
      <c r="B1468" s="83">
        <v>2006</v>
      </c>
      <c r="C1468" s="84" t="s">
        <v>571</v>
      </c>
      <c r="D1468" s="84" t="s">
        <v>579</v>
      </c>
      <c r="F1468" s="22" t="s">
        <v>87</v>
      </c>
      <c r="G1468" s="22">
        <v>6</v>
      </c>
      <c r="H1468" s="22">
        <v>7</v>
      </c>
      <c r="I1468" s="22">
        <v>13</v>
      </c>
      <c r="J1468" s="22">
        <v>14</v>
      </c>
      <c r="K1468" s="22">
        <v>13</v>
      </c>
      <c r="L1468" s="22">
        <v>10</v>
      </c>
      <c r="M1468" s="22">
        <v>8</v>
      </c>
      <c r="N1468" s="22">
        <v>10</v>
      </c>
      <c r="O1468" s="22">
        <v>12</v>
      </c>
      <c r="P1468" s="22">
        <v>13</v>
      </c>
      <c r="Q1468" s="22"/>
      <c r="R1468" s="22"/>
      <c r="S1468" s="22"/>
      <c r="T1468" s="22"/>
    </row>
    <row r="1469" spans="1:20">
      <c r="A1469" s="83">
        <v>1</v>
      </c>
      <c r="B1469" s="83">
        <v>2006</v>
      </c>
      <c r="C1469" s="84" t="s">
        <v>571</v>
      </c>
      <c r="D1469" s="84" t="s">
        <v>579</v>
      </c>
      <c r="F1469" s="22" t="s">
        <v>98</v>
      </c>
      <c r="G1469" s="22">
        <v>0</v>
      </c>
      <c r="H1469" s="22">
        <v>-1</v>
      </c>
      <c r="I1469" s="22">
        <v>-1</v>
      </c>
      <c r="J1469" s="22">
        <v>-2</v>
      </c>
      <c r="K1469" s="22">
        <v>-2</v>
      </c>
      <c r="L1469" s="22">
        <v>-3</v>
      </c>
      <c r="M1469" s="22">
        <v>-3</v>
      </c>
      <c r="N1469" s="22">
        <v>-3</v>
      </c>
      <c r="O1469" s="22">
        <v>-4</v>
      </c>
      <c r="P1469" s="22">
        <v>-4</v>
      </c>
      <c r="Q1469" s="22"/>
      <c r="R1469" s="22"/>
      <c r="S1469" s="22"/>
      <c r="T1469" s="22"/>
    </row>
    <row r="1470" spans="1:20">
      <c r="A1470" s="83">
        <v>1</v>
      </c>
      <c r="B1470" s="83">
        <v>2006</v>
      </c>
      <c r="C1470" s="84" t="s">
        <v>571</v>
      </c>
      <c r="D1470" s="84" t="s">
        <v>579</v>
      </c>
      <c r="F1470" s="22" t="s">
        <v>362</v>
      </c>
      <c r="G1470" s="22">
        <v>3</v>
      </c>
      <c r="H1470" s="22">
        <v>3</v>
      </c>
      <c r="I1470" s="22">
        <v>3</v>
      </c>
      <c r="J1470" s="22">
        <v>3</v>
      </c>
      <c r="K1470" s="22">
        <v>3</v>
      </c>
      <c r="L1470" s="22">
        <v>3</v>
      </c>
      <c r="M1470" s="22">
        <v>3</v>
      </c>
      <c r="N1470" s="22">
        <v>3</v>
      </c>
      <c r="O1470" s="22">
        <v>3</v>
      </c>
      <c r="P1470" s="22">
        <v>3</v>
      </c>
      <c r="Q1470" s="22"/>
      <c r="R1470" s="22"/>
      <c r="S1470" s="22"/>
      <c r="T1470" s="22"/>
    </row>
    <row r="1471" spans="1:20">
      <c r="A1471" s="83">
        <v>1</v>
      </c>
      <c r="B1471" s="83">
        <v>2006</v>
      </c>
      <c r="C1471" s="84" t="s">
        <v>571</v>
      </c>
      <c r="D1471" s="84" t="s">
        <v>579</v>
      </c>
      <c r="F1471" s="22" t="s">
        <v>363</v>
      </c>
      <c r="G1471" s="22">
        <v>10</v>
      </c>
      <c r="H1471" s="22">
        <v>0</v>
      </c>
      <c r="I1471" s="22">
        <v>0</v>
      </c>
      <c r="J1471" s="22">
        <v>0</v>
      </c>
      <c r="K1471" s="22">
        <v>0</v>
      </c>
      <c r="L1471" s="22">
        <v>0</v>
      </c>
      <c r="M1471" s="22">
        <v>0</v>
      </c>
      <c r="N1471" s="22">
        <v>0</v>
      </c>
      <c r="O1471" s="22">
        <v>0</v>
      </c>
      <c r="P1471" s="22">
        <v>0</v>
      </c>
      <c r="Q1471" s="22"/>
      <c r="R1471" s="22"/>
      <c r="S1471" s="22"/>
      <c r="T1471" s="22"/>
    </row>
    <row r="1472" spans="1:20">
      <c r="A1472" s="83">
        <v>1</v>
      </c>
      <c r="B1472" s="83">
        <v>2006</v>
      </c>
      <c r="C1472" s="84" t="s">
        <v>571</v>
      </c>
      <c r="D1472" s="84" t="s">
        <v>579</v>
      </c>
      <c r="F1472" s="22" t="s">
        <v>24</v>
      </c>
      <c r="G1472" s="22">
        <v>2</v>
      </c>
      <c r="H1472" s="22">
        <v>3</v>
      </c>
      <c r="I1472" s="22">
        <v>1</v>
      </c>
      <c r="J1472" s="22">
        <v>1</v>
      </c>
      <c r="K1472" s="22">
        <v>-2</v>
      </c>
      <c r="L1472" s="22">
        <v>-3</v>
      </c>
      <c r="M1472" s="22">
        <v>-2</v>
      </c>
      <c r="N1472" s="22">
        <v>-3</v>
      </c>
      <c r="O1472" s="22">
        <v>-2</v>
      </c>
      <c r="P1472" s="22">
        <v>-5</v>
      </c>
      <c r="Q1472" s="22"/>
      <c r="R1472" s="22"/>
      <c r="S1472" s="22"/>
      <c r="T1472" s="22"/>
    </row>
    <row r="1473" spans="1:20">
      <c r="A1473" s="83">
        <v>1</v>
      </c>
      <c r="B1473" s="83">
        <v>2006</v>
      </c>
      <c r="C1473" s="84" t="s">
        <v>571</v>
      </c>
      <c r="D1473" s="84" t="s">
        <v>580</v>
      </c>
      <c r="F1473" s="22" t="s">
        <v>346</v>
      </c>
      <c r="G1473" s="22"/>
      <c r="H1473" s="22"/>
      <c r="I1473" s="22"/>
      <c r="J1473" s="22"/>
      <c r="K1473" s="22"/>
      <c r="L1473" s="22"/>
      <c r="M1473" s="22"/>
      <c r="N1473" s="22"/>
      <c r="O1473" s="22"/>
      <c r="P1473" s="22"/>
      <c r="Q1473" s="22"/>
      <c r="R1473" s="22"/>
      <c r="S1473" s="22"/>
      <c r="T1473" s="22"/>
    </row>
    <row r="1474" spans="1:20">
      <c r="A1474" s="83">
        <v>1</v>
      </c>
      <c r="B1474" s="83">
        <v>2006</v>
      </c>
      <c r="C1474" s="84" t="s">
        <v>571</v>
      </c>
      <c r="D1474" s="84" t="s">
        <v>580</v>
      </c>
      <c r="F1474" s="22" t="s">
        <v>347</v>
      </c>
      <c r="G1474" s="22">
        <v>0</v>
      </c>
      <c r="H1474" s="22">
        <v>-1</v>
      </c>
      <c r="I1474" s="22">
        <v>-1</v>
      </c>
      <c r="J1474" s="22">
        <v>-1</v>
      </c>
      <c r="K1474" s="22">
        <v>-1</v>
      </c>
      <c r="L1474" s="22">
        <v>0</v>
      </c>
      <c r="M1474" s="22">
        <v>0</v>
      </c>
      <c r="N1474" s="22">
        <v>0</v>
      </c>
      <c r="O1474" s="22">
        <v>0</v>
      </c>
      <c r="P1474" s="22">
        <v>1</v>
      </c>
      <c r="Q1474" s="22"/>
      <c r="R1474" s="22"/>
      <c r="S1474" s="22"/>
      <c r="T1474" s="22"/>
    </row>
    <row r="1475" spans="1:20">
      <c r="A1475" s="83">
        <v>1</v>
      </c>
      <c r="B1475" s="83">
        <v>2006</v>
      </c>
      <c r="C1475" s="84" t="s">
        <v>571</v>
      </c>
      <c r="D1475" s="84" t="s">
        <v>580</v>
      </c>
      <c r="F1475" s="22" t="s">
        <v>162</v>
      </c>
      <c r="G1475" s="22">
        <v>-1</v>
      </c>
      <c r="H1475" s="22">
        <v>1</v>
      </c>
      <c r="I1475" s="22">
        <v>-3</v>
      </c>
      <c r="J1475" s="22">
        <v>-2</v>
      </c>
      <c r="K1475" s="22">
        <v>0</v>
      </c>
      <c r="L1475" s="22">
        <v>2</v>
      </c>
      <c r="M1475" s="22">
        <v>-1</v>
      </c>
      <c r="N1475" s="22">
        <v>2</v>
      </c>
      <c r="O1475" s="22">
        <v>3</v>
      </c>
      <c r="P1475" s="22">
        <v>4</v>
      </c>
      <c r="Q1475" s="22"/>
      <c r="R1475" s="22"/>
      <c r="S1475" s="22"/>
      <c r="T1475" s="22"/>
    </row>
    <row r="1476" spans="1:20">
      <c r="A1476" s="83">
        <v>1</v>
      </c>
      <c r="B1476" s="83">
        <v>2006</v>
      </c>
      <c r="F1476" s="22"/>
      <c r="G1476" s="22"/>
      <c r="H1476" s="22"/>
      <c r="I1476" s="22"/>
      <c r="J1476" s="22"/>
      <c r="K1476" s="22"/>
      <c r="L1476" s="22"/>
      <c r="M1476" s="22"/>
      <c r="N1476" s="22"/>
      <c r="O1476" s="22"/>
      <c r="P1476" s="22"/>
      <c r="Q1476" s="22"/>
      <c r="R1476" s="22"/>
      <c r="S1476" s="22"/>
      <c r="T1476" s="22"/>
    </row>
    <row r="1477" spans="1:20">
      <c r="A1477" s="83">
        <v>1</v>
      </c>
      <c r="B1477" s="83">
        <v>2006</v>
      </c>
      <c r="C1477" s="84" t="s">
        <v>575</v>
      </c>
      <c r="D1477" s="84" t="s">
        <v>586</v>
      </c>
      <c r="F1477" s="22" t="s">
        <v>364</v>
      </c>
      <c r="G1477" s="22">
        <f>+H1443-SUM(G1446:G1448)+SUM(G1451:G1475)</f>
        <v>337</v>
      </c>
      <c r="H1477" s="22">
        <f t="shared" ref="H1477:P1477" si="76">+I1443-SUM(H1446:H1448)+SUM(H1451:H1475)</f>
        <v>270</v>
      </c>
      <c r="I1477" s="22">
        <f t="shared" si="76"/>
        <v>259</v>
      </c>
      <c r="J1477" s="22">
        <f t="shared" si="76"/>
        <v>241</v>
      </c>
      <c r="K1477" s="22">
        <f t="shared" si="76"/>
        <v>222</v>
      </c>
      <c r="L1477" s="22">
        <f t="shared" si="76"/>
        <v>114</v>
      </c>
      <c r="M1477" s="22">
        <f t="shared" si="76"/>
        <v>-38</v>
      </c>
      <c r="N1477" s="22">
        <f t="shared" si="76"/>
        <v>-40</v>
      </c>
      <c r="O1477" s="22">
        <f t="shared" si="76"/>
        <v>-57</v>
      </c>
      <c r="P1477" s="22">
        <f t="shared" si="76"/>
        <v>-73</v>
      </c>
      <c r="Q1477" s="22">
        <v>-67</v>
      </c>
      <c r="R1477" s="22"/>
      <c r="S1477" s="22"/>
      <c r="T1477" s="22"/>
    </row>
    <row r="1478" spans="1:20">
      <c r="F1478" s="22"/>
      <c r="G1478" s="22"/>
      <c r="H1478" s="22"/>
      <c r="I1478" s="22"/>
      <c r="J1478" s="22"/>
      <c r="K1478" s="22"/>
      <c r="L1478" s="22"/>
      <c r="M1478" s="22"/>
      <c r="N1478" s="22"/>
      <c r="O1478" s="22"/>
      <c r="P1478" s="22"/>
      <c r="Q1478" s="22"/>
      <c r="R1478" s="22"/>
      <c r="S1478" s="22"/>
      <c r="T1478" s="22"/>
    </row>
    <row r="1479" spans="1:20">
      <c r="A1479" s="83">
        <v>3</v>
      </c>
      <c r="B1479" s="83">
        <v>2006</v>
      </c>
      <c r="C1479" s="84" t="s">
        <v>574</v>
      </c>
      <c r="F1479" s="22" t="s">
        <v>322</v>
      </c>
      <c r="G1479" s="22"/>
      <c r="H1479" s="22"/>
      <c r="I1479" s="22"/>
      <c r="J1479" s="22"/>
      <c r="K1479" s="22"/>
      <c r="L1479" s="22"/>
      <c r="M1479" s="22"/>
      <c r="N1479" s="22"/>
      <c r="O1479" s="22"/>
      <c r="P1479" s="22"/>
      <c r="Q1479" s="22"/>
      <c r="R1479" s="22"/>
      <c r="S1479" s="22"/>
      <c r="T1479" s="22"/>
    </row>
    <row r="1480" spans="1:20" ht="15">
      <c r="A1480" s="83">
        <v>3</v>
      </c>
      <c r="B1480" s="83">
        <v>2006</v>
      </c>
      <c r="C1480" s="84" t="s">
        <v>571</v>
      </c>
      <c r="D1480" s="84" t="s">
        <v>578</v>
      </c>
      <c r="F1480" s="26" t="s">
        <v>246</v>
      </c>
      <c r="G1480" s="27">
        <v>0</v>
      </c>
      <c r="H1480" s="27">
        <v>0</v>
      </c>
      <c r="I1480" s="27">
        <v>0</v>
      </c>
      <c r="J1480" s="27">
        <v>1</v>
      </c>
      <c r="K1480" s="27">
        <v>1</v>
      </c>
      <c r="L1480" s="27">
        <v>1</v>
      </c>
      <c r="M1480" s="27">
        <v>1</v>
      </c>
      <c r="N1480" s="27">
        <v>1</v>
      </c>
      <c r="O1480" s="27">
        <v>1</v>
      </c>
      <c r="P1480" s="27">
        <v>1</v>
      </c>
      <c r="Q1480" s="27">
        <v>1</v>
      </c>
      <c r="R1480" s="22"/>
      <c r="S1480" s="22"/>
      <c r="T1480" s="22"/>
    </row>
    <row r="1481" spans="1:20" ht="15">
      <c r="A1481" s="83">
        <v>3</v>
      </c>
      <c r="B1481" s="83">
        <v>2006</v>
      </c>
      <c r="C1481" s="84" t="s">
        <v>574</v>
      </c>
      <c r="F1481" s="26" t="s">
        <v>323</v>
      </c>
      <c r="G1481" s="26"/>
      <c r="H1481" s="26"/>
      <c r="I1481" s="26"/>
      <c r="J1481" s="26"/>
      <c r="K1481" s="26"/>
      <c r="L1481" s="26"/>
      <c r="M1481" s="26"/>
      <c r="N1481" s="26"/>
      <c r="O1481" s="26"/>
      <c r="P1481" s="26"/>
      <c r="Q1481" s="26"/>
      <c r="R1481" s="22"/>
      <c r="S1481" s="22"/>
      <c r="T1481" s="22"/>
    </row>
    <row r="1482" spans="1:20">
      <c r="A1482" s="83">
        <v>3</v>
      </c>
      <c r="B1482" s="83">
        <v>2006</v>
      </c>
      <c r="C1482" s="84" t="s">
        <v>572</v>
      </c>
      <c r="D1482" s="84" t="s">
        <v>579</v>
      </c>
      <c r="F1482" s="25" t="s">
        <v>244</v>
      </c>
      <c r="G1482" s="26"/>
      <c r="H1482" s="26"/>
      <c r="I1482" s="26"/>
      <c r="J1482" s="26"/>
      <c r="K1482" s="26"/>
      <c r="L1482" s="26"/>
      <c r="M1482" s="26"/>
      <c r="N1482" s="26"/>
      <c r="O1482" s="26"/>
      <c r="P1482" s="26"/>
      <c r="Q1482" s="26"/>
      <c r="R1482" s="22"/>
      <c r="S1482" s="22"/>
      <c r="T1482" s="22"/>
    </row>
    <row r="1483" spans="1:20">
      <c r="A1483" s="83">
        <v>3</v>
      </c>
      <c r="B1483" s="83">
        <v>2006</v>
      </c>
      <c r="C1483" s="84" t="s">
        <v>572</v>
      </c>
      <c r="D1483" s="84" t="s">
        <v>579</v>
      </c>
      <c r="F1483" s="25" t="s">
        <v>120</v>
      </c>
      <c r="G1483" s="26">
        <v>0</v>
      </c>
      <c r="H1483" s="26">
        <v>1</v>
      </c>
      <c r="I1483" s="26">
        <v>1</v>
      </c>
      <c r="J1483" s="26">
        <v>1</v>
      </c>
      <c r="K1483" s="26">
        <v>1</v>
      </c>
      <c r="L1483" s="26">
        <v>1</v>
      </c>
      <c r="M1483" s="26">
        <v>1</v>
      </c>
      <c r="N1483" s="26">
        <v>1</v>
      </c>
      <c r="O1483" s="26">
        <v>1</v>
      </c>
      <c r="P1483" s="26">
        <v>1</v>
      </c>
      <c r="Q1483" s="26">
        <v>1</v>
      </c>
      <c r="R1483" s="22"/>
      <c r="S1483" s="22"/>
      <c r="T1483" s="22"/>
    </row>
    <row r="1484" spans="1:20">
      <c r="A1484" s="83">
        <v>3</v>
      </c>
      <c r="B1484" s="83">
        <v>2006</v>
      </c>
      <c r="C1484" s="84" t="s">
        <v>572</v>
      </c>
      <c r="D1484" s="84" t="s">
        <v>579</v>
      </c>
      <c r="F1484" s="25" t="s">
        <v>121</v>
      </c>
      <c r="G1484" s="26">
        <v>-5</v>
      </c>
      <c r="H1484" s="26">
        <v>4</v>
      </c>
      <c r="I1484" s="26">
        <v>-4</v>
      </c>
      <c r="J1484" s="26">
        <v>-21</v>
      </c>
      <c r="K1484" s="26">
        <v>-12</v>
      </c>
      <c r="L1484" s="26">
        <v>-12</v>
      </c>
      <c r="M1484" s="26">
        <v>-14</v>
      </c>
      <c r="N1484" s="26">
        <v>-13</v>
      </c>
      <c r="O1484" s="26">
        <v>-11</v>
      </c>
      <c r="P1484" s="26">
        <v>-11</v>
      </c>
      <c r="Q1484" s="26">
        <v>-12</v>
      </c>
      <c r="R1484" s="22"/>
      <c r="S1484" s="22"/>
      <c r="T1484" s="22"/>
    </row>
    <row r="1485" spans="1:20">
      <c r="A1485" s="83">
        <v>3</v>
      </c>
      <c r="B1485" s="83">
        <v>2006</v>
      </c>
      <c r="C1485" s="84" t="s">
        <v>572</v>
      </c>
      <c r="D1485" s="84" t="s">
        <v>580</v>
      </c>
      <c r="F1485" s="25" t="s">
        <v>351</v>
      </c>
      <c r="G1485" s="26">
        <v>0</v>
      </c>
      <c r="H1485" s="26">
        <v>0</v>
      </c>
      <c r="I1485" s="26">
        <v>0</v>
      </c>
      <c r="J1485" s="26">
        <v>-1</v>
      </c>
      <c r="K1485" s="26">
        <v>-1</v>
      </c>
      <c r="L1485" s="26">
        <v>-2</v>
      </c>
      <c r="M1485" s="26">
        <v>-3</v>
      </c>
      <c r="N1485" s="26">
        <v>-3</v>
      </c>
      <c r="O1485" s="26">
        <v>-4</v>
      </c>
      <c r="P1485" s="26">
        <v>-5</v>
      </c>
      <c r="Q1485" s="26">
        <v>-6</v>
      </c>
      <c r="R1485" s="22"/>
      <c r="S1485" s="22"/>
      <c r="T1485" s="22"/>
    </row>
    <row r="1486" spans="1:20" ht="15">
      <c r="A1486" s="83">
        <v>3</v>
      </c>
      <c r="B1486" s="83">
        <v>2006</v>
      </c>
      <c r="C1486" s="84" t="s">
        <v>571</v>
      </c>
      <c r="D1486" s="84" t="s">
        <v>579</v>
      </c>
      <c r="F1486" s="26" t="s">
        <v>246</v>
      </c>
      <c r="G1486" s="26"/>
      <c r="H1486" s="26"/>
      <c r="I1486" s="26"/>
      <c r="J1486" s="26"/>
      <c r="K1486" s="26"/>
      <c r="L1486" s="26"/>
      <c r="M1486" s="26"/>
      <c r="N1486" s="26"/>
      <c r="O1486" s="26"/>
      <c r="P1486" s="26"/>
      <c r="Q1486" s="26"/>
      <c r="R1486" s="22"/>
      <c r="S1486" s="22"/>
      <c r="T1486" s="22"/>
    </row>
    <row r="1487" spans="1:20" ht="15">
      <c r="A1487" s="83">
        <v>3</v>
      </c>
      <c r="B1487" s="83">
        <v>2006</v>
      </c>
      <c r="C1487" s="84" t="s">
        <v>571</v>
      </c>
      <c r="D1487" s="84" t="s">
        <v>579</v>
      </c>
      <c r="F1487" s="26" t="s">
        <v>120</v>
      </c>
      <c r="G1487" s="27">
        <v>3</v>
      </c>
      <c r="H1487" s="27">
        <v>-1</v>
      </c>
      <c r="I1487" s="27">
        <v>-5</v>
      </c>
      <c r="J1487" s="27">
        <v>-3</v>
      </c>
      <c r="K1487" s="27">
        <v>-1</v>
      </c>
      <c r="L1487" s="27">
        <v>-2</v>
      </c>
      <c r="M1487" s="27">
        <v>-2</v>
      </c>
      <c r="N1487" s="27">
        <v>-2</v>
      </c>
      <c r="O1487" s="27">
        <v>-3</v>
      </c>
      <c r="P1487" s="27">
        <v>-3</v>
      </c>
      <c r="Q1487" s="27">
        <v>-3</v>
      </c>
      <c r="R1487" s="22"/>
      <c r="S1487" s="22"/>
      <c r="T1487" s="22"/>
    </row>
    <row r="1488" spans="1:20" ht="15">
      <c r="A1488" s="83">
        <v>3</v>
      </c>
      <c r="B1488" s="83">
        <v>2006</v>
      </c>
      <c r="C1488" s="84" t="s">
        <v>571</v>
      </c>
      <c r="D1488" s="84" t="s">
        <v>579</v>
      </c>
      <c r="F1488" s="26" t="s">
        <v>121</v>
      </c>
      <c r="G1488" s="26"/>
      <c r="H1488" s="26"/>
      <c r="I1488" s="26"/>
      <c r="J1488" s="26"/>
      <c r="K1488" s="26"/>
      <c r="L1488" s="26"/>
      <c r="M1488" s="26"/>
      <c r="N1488" s="26"/>
      <c r="O1488" s="26"/>
      <c r="P1488" s="26"/>
      <c r="Q1488" s="26"/>
      <c r="R1488" s="22"/>
      <c r="S1488" s="22"/>
      <c r="T1488" s="22"/>
    </row>
    <row r="1489" spans="1:20" ht="15">
      <c r="A1489" s="83">
        <v>3</v>
      </c>
      <c r="B1489" s="83">
        <v>2006</v>
      </c>
      <c r="C1489" s="84" t="s">
        <v>571</v>
      </c>
      <c r="D1489" s="84" t="s">
        <v>579</v>
      </c>
      <c r="F1489" s="26" t="s">
        <v>122</v>
      </c>
      <c r="G1489" s="27">
        <v>-5</v>
      </c>
      <c r="H1489" s="27">
        <v>-4</v>
      </c>
      <c r="I1489" s="27">
        <v>1</v>
      </c>
      <c r="J1489" s="27">
        <v>6</v>
      </c>
      <c r="K1489" s="27">
        <v>11</v>
      </c>
      <c r="L1489" s="27">
        <v>22</v>
      </c>
      <c r="M1489" s="27">
        <v>2</v>
      </c>
      <c r="N1489" s="27">
        <v>11</v>
      </c>
      <c r="O1489" s="27">
        <v>11</v>
      </c>
      <c r="P1489" s="27">
        <v>12</v>
      </c>
      <c r="Q1489" s="27">
        <v>28</v>
      </c>
      <c r="R1489" s="22"/>
      <c r="S1489" s="22"/>
      <c r="T1489" s="22"/>
    </row>
    <row r="1490" spans="1:20" ht="15">
      <c r="A1490" s="83">
        <v>3</v>
      </c>
      <c r="B1490" s="83">
        <v>2006</v>
      </c>
      <c r="C1490" s="84" t="s">
        <v>571</v>
      </c>
      <c r="D1490" s="84" t="s">
        <v>579</v>
      </c>
      <c r="F1490" s="26" t="s">
        <v>125</v>
      </c>
      <c r="G1490" s="27">
        <v>-1</v>
      </c>
      <c r="H1490" s="27">
        <v>-1</v>
      </c>
      <c r="I1490" s="27">
        <v>-1</v>
      </c>
      <c r="J1490" s="27">
        <v>-2</v>
      </c>
      <c r="K1490" s="27">
        <v>-3</v>
      </c>
      <c r="L1490" s="27">
        <v>-5</v>
      </c>
      <c r="M1490" s="27">
        <v>-6</v>
      </c>
      <c r="N1490" s="27">
        <v>-8</v>
      </c>
      <c r="O1490" s="27">
        <v>-10</v>
      </c>
      <c r="P1490" s="27">
        <v>-12</v>
      </c>
      <c r="Q1490" s="27">
        <v>-15</v>
      </c>
      <c r="R1490" s="22"/>
      <c r="S1490" s="22"/>
      <c r="T1490" s="22"/>
    </row>
    <row r="1491" spans="1:20" ht="15">
      <c r="A1491" s="83">
        <v>3</v>
      </c>
      <c r="B1491" s="83">
        <v>2006</v>
      </c>
      <c r="C1491" s="84" t="s">
        <v>571</v>
      </c>
      <c r="D1491" s="84" t="s">
        <v>579</v>
      </c>
      <c r="F1491" s="26" t="s">
        <v>182</v>
      </c>
      <c r="G1491" s="27">
        <v>0</v>
      </c>
      <c r="H1491" s="27">
        <v>0</v>
      </c>
      <c r="I1491" s="27">
        <v>1</v>
      </c>
      <c r="J1491" s="27">
        <v>1</v>
      </c>
      <c r="K1491" s="27">
        <v>1</v>
      </c>
      <c r="L1491" s="27">
        <v>1</v>
      </c>
      <c r="M1491" s="27">
        <v>2</v>
      </c>
      <c r="N1491" s="27">
        <v>2</v>
      </c>
      <c r="O1491" s="27">
        <v>2</v>
      </c>
      <c r="P1491" s="27">
        <v>2</v>
      </c>
      <c r="Q1491" s="27">
        <v>2</v>
      </c>
      <c r="R1491" s="22"/>
      <c r="S1491" s="22"/>
      <c r="T1491" s="22"/>
    </row>
    <row r="1492" spans="1:20" ht="15">
      <c r="A1492" s="83">
        <v>3</v>
      </c>
      <c r="B1492" s="83">
        <v>2006</v>
      </c>
      <c r="C1492" s="84" t="s">
        <v>571</v>
      </c>
      <c r="D1492" s="84" t="s">
        <v>579</v>
      </c>
      <c r="F1492" s="26" t="s">
        <v>178</v>
      </c>
      <c r="G1492" s="27">
        <v>7</v>
      </c>
      <c r="H1492" s="27">
        <v>-3</v>
      </c>
      <c r="I1492" s="27">
        <v>2</v>
      </c>
      <c r="J1492" s="27">
        <v>4</v>
      </c>
      <c r="K1492" s="27">
        <v>1</v>
      </c>
      <c r="L1492" s="27">
        <v>2</v>
      </c>
      <c r="M1492" s="27">
        <v>2</v>
      </c>
      <c r="N1492" s="27">
        <v>2</v>
      </c>
      <c r="O1492" s="27">
        <v>0</v>
      </c>
      <c r="P1492" s="27">
        <v>3</v>
      </c>
      <c r="Q1492" s="27">
        <v>4</v>
      </c>
      <c r="R1492" s="22"/>
      <c r="S1492" s="22"/>
      <c r="T1492" s="22"/>
    </row>
    <row r="1493" spans="1:20" ht="15">
      <c r="A1493" s="83">
        <v>3</v>
      </c>
      <c r="B1493" s="83">
        <v>2006</v>
      </c>
      <c r="C1493" s="84" t="s">
        <v>571</v>
      </c>
      <c r="D1493" s="84" t="s">
        <v>580</v>
      </c>
      <c r="F1493" s="26" t="s">
        <v>330</v>
      </c>
      <c r="G1493" s="27" t="s">
        <v>1</v>
      </c>
      <c r="H1493" s="27" t="s">
        <v>1</v>
      </c>
      <c r="I1493" s="27" t="s">
        <v>1</v>
      </c>
      <c r="J1493" s="27" t="s">
        <v>1</v>
      </c>
      <c r="K1493" s="27" t="s">
        <v>1</v>
      </c>
      <c r="L1493" s="27" t="s">
        <v>1</v>
      </c>
      <c r="M1493" s="27" t="s">
        <v>1</v>
      </c>
      <c r="N1493" s="27" t="s">
        <v>1</v>
      </c>
      <c r="O1493" s="27" t="s">
        <v>1</v>
      </c>
      <c r="P1493" s="27" t="s">
        <v>1</v>
      </c>
      <c r="Q1493" s="27" t="s">
        <v>1</v>
      </c>
      <c r="R1493" s="22"/>
      <c r="S1493" s="22"/>
      <c r="T1493" s="22"/>
    </row>
    <row r="1494" spans="1:20">
      <c r="A1494" s="83">
        <v>3</v>
      </c>
      <c r="B1494" s="83">
        <v>2006</v>
      </c>
      <c r="C1494" s="84" t="s">
        <v>571</v>
      </c>
      <c r="D1494" s="84" t="s">
        <v>580</v>
      </c>
      <c r="F1494" s="22" t="s">
        <v>227</v>
      </c>
      <c r="G1494" s="27">
        <v>0</v>
      </c>
      <c r="H1494" s="27">
        <v>0</v>
      </c>
      <c r="I1494" s="27">
        <v>0</v>
      </c>
      <c r="J1494" s="27">
        <v>0</v>
      </c>
      <c r="K1494" s="27">
        <v>0</v>
      </c>
      <c r="L1494" s="27">
        <v>1</v>
      </c>
      <c r="M1494" s="27">
        <v>1</v>
      </c>
      <c r="N1494" s="27">
        <v>1</v>
      </c>
      <c r="O1494" s="27">
        <v>1</v>
      </c>
      <c r="P1494" s="27">
        <v>1</v>
      </c>
      <c r="Q1494" s="27">
        <v>1</v>
      </c>
      <c r="R1494" s="22"/>
      <c r="S1494" s="22"/>
      <c r="T1494" s="22"/>
    </row>
    <row r="1495" spans="1:20">
      <c r="A1495" s="83">
        <v>3</v>
      </c>
      <c r="B1495" s="83">
        <v>2006</v>
      </c>
      <c r="C1495" s="84" t="s">
        <v>571</v>
      </c>
      <c r="D1495" s="84" t="s">
        <v>580</v>
      </c>
      <c r="F1495" s="22" t="s">
        <v>178</v>
      </c>
      <c r="G1495" s="22">
        <v>0</v>
      </c>
      <c r="H1495" s="22">
        <v>-1</v>
      </c>
      <c r="I1495" s="22">
        <v>-4</v>
      </c>
      <c r="J1495" s="22">
        <v>-1</v>
      </c>
      <c r="K1495" s="22">
        <v>-2</v>
      </c>
      <c r="L1495" s="22">
        <v>-2</v>
      </c>
      <c r="M1495" s="22">
        <v>-2</v>
      </c>
      <c r="N1495" s="22">
        <v>-3</v>
      </c>
      <c r="O1495" s="22">
        <v>-3</v>
      </c>
      <c r="P1495" s="22">
        <v>-5</v>
      </c>
      <c r="Q1495" s="22">
        <v>-2</v>
      </c>
      <c r="R1495" s="22"/>
      <c r="S1495" s="22"/>
      <c r="T1495" s="22"/>
    </row>
    <row r="1496" spans="1:20">
      <c r="A1496" s="83">
        <v>3</v>
      </c>
      <c r="B1496" s="83">
        <v>2006</v>
      </c>
      <c r="F1496" s="22"/>
      <c r="G1496" s="22"/>
      <c r="H1496" s="22"/>
      <c r="I1496" s="22"/>
      <c r="J1496" s="22"/>
      <c r="K1496" s="22"/>
      <c r="L1496" s="22"/>
      <c r="M1496" s="22"/>
      <c r="N1496" s="22"/>
      <c r="O1496" s="22"/>
      <c r="P1496" s="22"/>
      <c r="Q1496" s="22"/>
      <c r="R1496" s="22"/>
      <c r="S1496" s="22"/>
      <c r="T1496" s="22"/>
    </row>
    <row r="1497" spans="1:20">
      <c r="A1497" s="83">
        <v>3</v>
      </c>
      <c r="B1497" s="83">
        <v>2006</v>
      </c>
      <c r="C1497" s="84" t="s">
        <v>575</v>
      </c>
      <c r="D1497" s="84" t="s">
        <v>586</v>
      </c>
      <c r="F1497" s="22" t="s">
        <v>365</v>
      </c>
      <c r="G1497" s="22">
        <f>+G1477-SUM(G1480:G1480)+SUM(G1482:G1495)</f>
        <v>336</v>
      </c>
      <c r="H1497" s="22">
        <f t="shared" ref="H1497:Q1497" si="77">+H1477-SUM(H1480:H1480)+SUM(H1482:H1495)</f>
        <v>265</v>
      </c>
      <c r="I1497" s="22">
        <f t="shared" si="77"/>
        <v>250</v>
      </c>
      <c r="J1497" s="22">
        <f t="shared" si="77"/>
        <v>224</v>
      </c>
      <c r="K1497" s="22">
        <f t="shared" si="77"/>
        <v>216</v>
      </c>
      <c r="L1497" s="22">
        <f t="shared" si="77"/>
        <v>117</v>
      </c>
      <c r="M1497" s="22">
        <f t="shared" si="77"/>
        <v>-58</v>
      </c>
      <c r="N1497" s="22">
        <f t="shared" si="77"/>
        <v>-53</v>
      </c>
      <c r="O1497" s="22">
        <f t="shared" si="77"/>
        <v>-74</v>
      </c>
      <c r="P1497" s="22">
        <f t="shared" si="77"/>
        <v>-91</v>
      </c>
      <c r="Q1497" s="22">
        <f t="shared" si="77"/>
        <v>-70</v>
      </c>
      <c r="R1497" s="22"/>
      <c r="S1497" s="22"/>
      <c r="T1497" s="22"/>
    </row>
    <row r="1498" spans="1:20">
      <c r="F1498" s="22"/>
      <c r="G1498" s="22"/>
      <c r="H1498" s="22"/>
      <c r="I1498" s="22"/>
      <c r="J1498" s="22"/>
      <c r="K1498" s="22"/>
      <c r="L1498" s="22"/>
      <c r="M1498" s="22"/>
      <c r="N1498" s="22"/>
      <c r="O1498" s="22"/>
      <c r="P1498" s="22"/>
      <c r="Q1498" s="22"/>
      <c r="R1498" s="22"/>
      <c r="S1498" s="22"/>
      <c r="T1498" s="22"/>
    </row>
    <row r="1499" spans="1:20">
      <c r="A1499" s="83">
        <v>8</v>
      </c>
      <c r="B1499" s="83">
        <v>2006</v>
      </c>
      <c r="C1499" s="84" t="s">
        <v>574</v>
      </c>
      <c r="F1499" s="25" t="s">
        <v>322</v>
      </c>
      <c r="G1499" s="25"/>
      <c r="H1499" s="25"/>
      <c r="I1499" s="25"/>
      <c r="J1499" s="25"/>
      <c r="K1499" s="25"/>
      <c r="L1499" s="25"/>
      <c r="M1499" s="25"/>
      <c r="N1499" s="25"/>
      <c r="O1499" s="25"/>
      <c r="P1499" s="25"/>
      <c r="Q1499" s="25"/>
      <c r="R1499" s="22"/>
      <c r="S1499" s="22"/>
      <c r="T1499" s="22"/>
    </row>
    <row r="1500" spans="1:20">
      <c r="A1500" s="83">
        <v>8</v>
      </c>
      <c r="B1500" s="83">
        <v>2006</v>
      </c>
      <c r="C1500" s="84" t="s">
        <v>572</v>
      </c>
      <c r="D1500" s="84" t="s">
        <v>578</v>
      </c>
      <c r="F1500" s="25" t="s">
        <v>244</v>
      </c>
      <c r="G1500" s="25">
        <v>-4</v>
      </c>
      <c r="H1500" s="25">
        <v>-32</v>
      </c>
      <c r="I1500" s="25">
        <v>-7</v>
      </c>
      <c r="J1500" s="25">
        <v>-21</v>
      </c>
      <c r="K1500" s="25">
        <v>-16</v>
      </c>
      <c r="L1500" s="25">
        <v>-7</v>
      </c>
      <c r="M1500" s="25">
        <v>-6</v>
      </c>
      <c r="N1500" s="25">
        <v>-12</v>
      </c>
      <c r="O1500" s="25">
        <v>-13</v>
      </c>
      <c r="P1500" s="25">
        <v>-14</v>
      </c>
      <c r="Q1500" s="25">
        <v>-16</v>
      </c>
      <c r="R1500" s="22"/>
      <c r="S1500" s="22"/>
      <c r="T1500" s="22"/>
    </row>
    <row r="1501" spans="1:20">
      <c r="A1501" s="83">
        <v>8</v>
      </c>
      <c r="B1501" s="83">
        <v>2006</v>
      </c>
      <c r="C1501" s="84" t="s">
        <v>570</v>
      </c>
      <c r="D1501" s="84" t="s">
        <v>578</v>
      </c>
      <c r="F1501" s="25" t="s">
        <v>245</v>
      </c>
      <c r="G1501" s="25">
        <v>18</v>
      </c>
      <c r="H1501" s="25">
        <v>35</v>
      </c>
      <c r="I1501" s="25">
        <v>33</v>
      </c>
      <c r="J1501" s="25">
        <v>26</v>
      </c>
      <c r="K1501" s="25">
        <v>20</v>
      </c>
      <c r="L1501" s="25">
        <v>17</v>
      </c>
      <c r="M1501" s="25">
        <v>14</v>
      </c>
      <c r="N1501" s="25">
        <v>12</v>
      </c>
      <c r="O1501" s="25">
        <v>13</v>
      </c>
      <c r="P1501" s="25">
        <v>13</v>
      </c>
      <c r="Q1501" s="25">
        <v>12</v>
      </c>
      <c r="R1501" s="22"/>
      <c r="S1501" s="22"/>
      <c r="T1501" s="22"/>
    </row>
    <row r="1502" spans="1:20">
      <c r="A1502" s="83">
        <v>8</v>
      </c>
      <c r="B1502" s="83">
        <v>2006</v>
      </c>
      <c r="C1502" s="84" t="s">
        <v>571</v>
      </c>
      <c r="D1502" s="84" t="s">
        <v>578</v>
      </c>
      <c r="F1502" s="25" t="s">
        <v>246</v>
      </c>
      <c r="G1502" s="25">
        <v>77</v>
      </c>
      <c r="H1502" s="25">
        <v>51</v>
      </c>
      <c r="I1502" s="25">
        <v>48</v>
      </c>
      <c r="J1502" s="25">
        <v>27</v>
      </c>
      <c r="K1502" s="25">
        <v>3</v>
      </c>
      <c r="L1502" s="25">
        <v>7</v>
      </c>
      <c r="M1502" s="25">
        <v>11</v>
      </c>
      <c r="N1502" s="25">
        <v>8</v>
      </c>
      <c r="O1502" s="25">
        <v>8</v>
      </c>
      <c r="P1502" s="25">
        <v>10</v>
      </c>
      <c r="Q1502" s="25">
        <v>7</v>
      </c>
      <c r="R1502" s="22"/>
      <c r="S1502" s="22"/>
      <c r="T1502" s="22"/>
    </row>
    <row r="1503" spans="1:20">
      <c r="A1503" s="83">
        <v>8</v>
      </c>
      <c r="B1503" s="83">
        <v>2006</v>
      </c>
      <c r="C1503" s="84" t="s">
        <v>574</v>
      </c>
      <c r="F1503" s="25" t="s">
        <v>323</v>
      </c>
      <c r="G1503" s="25"/>
      <c r="H1503" s="25"/>
      <c r="I1503" s="25"/>
      <c r="J1503" s="25"/>
      <c r="K1503" s="25"/>
      <c r="L1503" s="25"/>
      <c r="M1503" s="25"/>
      <c r="N1503" s="25"/>
      <c r="O1503" s="25"/>
      <c r="P1503" s="25"/>
      <c r="Q1503" s="25"/>
      <c r="R1503" s="22"/>
      <c r="S1503" s="22"/>
      <c r="T1503" s="22"/>
    </row>
    <row r="1504" spans="1:20">
      <c r="A1504" s="83">
        <v>8</v>
      </c>
      <c r="B1504" s="83">
        <v>2006</v>
      </c>
      <c r="C1504" s="84" t="s">
        <v>572</v>
      </c>
      <c r="D1504" s="84" t="s">
        <v>579</v>
      </c>
      <c r="F1504" s="25" t="s">
        <v>244</v>
      </c>
      <c r="G1504" s="25"/>
      <c r="H1504" s="25"/>
      <c r="I1504" s="25"/>
      <c r="J1504" s="25"/>
      <c r="K1504" s="25"/>
      <c r="L1504" s="25"/>
      <c r="M1504" s="25"/>
      <c r="N1504" s="25"/>
      <c r="O1504" s="25"/>
      <c r="P1504" s="25"/>
      <c r="Q1504" s="25"/>
      <c r="R1504" s="22"/>
      <c r="S1504" s="22"/>
      <c r="T1504" s="22"/>
    </row>
    <row r="1505" spans="1:20">
      <c r="A1505" s="83">
        <v>8</v>
      </c>
      <c r="B1505" s="83">
        <v>2006</v>
      </c>
      <c r="C1505" s="84" t="s">
        <v>572</v>
      </c>
      <c r="D1505" s="84" t="s">
        <v>579</v>
      </c>
      <c r="F1505" s="25" t="s">
        <v>120</v>
      </c>
      <c r="G1505" s="25"/>
      <c r="H1505" s="25"/>
      <c r="I1505" s="25"/>
      <c r="J1505" s="25"/>
      <c r="K1505" s="25"/>
      <c r="L1505" s="25"/>
      <c r="M1505" s="25"/>
      <c r="N1505" s="25"/>
      <c r="O1505" s="25"/>
      <c r="P1505" s="25"/>
      <c r="Q1505" s="25"/>
      <c r="R1505" s="22"/>
      <c r="S1505" s="22"/>
      <c r="T1505" s="22"/>
    </row>
    <row r="1506" spans="1:20">
      <c r="A1506" s="83">
        <v>8</v>
      </c>
      <c r="B1506" s="83">
        <v>2006</v>
      </c>
      <c r="C1506" s="84" t="s">
        <v>572</v>
      </c>
      <c r="D1506" s="84" t="s">
        <v>579</v>
      </c>
      <c r="F1506" s="25" t="s">
        <v>324</v>
      </c>
      <c r="G1506" s="25">
        <v>22</v>
      </c>
      <c r="H1506" s="25">
        <v>51</v>
      </c>
      <c r="I1506" s="25">
        <v>65</v>
      </c>
      <c r="J1506" s="25">
        <v>69</v>
      </c>
      <c r="K1506" s="25">
        <v>72</v>
      </c>
      <c r="L1506" s="25">
        <v>74</v>
      </c>
      <c r="M1506" s="25">
        <v>75</v>
      </c>
      <c r="N1506" s="25">
        <v>77</v>
      </c>
      <c r="O1506" s="25">
        <v>78</v>
      </c>
      <c r="P1506" s="25">
        <v>80</v>
      </c>
      <c r="Q1506" s="25">
        <v>82</v>
      </c>
      <c r="R1506" s="22"/>
      <c r="S1506" s="22"/>
      <c r="T1506" s="22"/>
    </row>
    <row r="1507" spans="1:20">
      <c r="A1507" s="83">
        <v>8</v>
      </c>
      <c r="B1507" s="83">
        <v>2006</v>
      </c>
      <c r="C1507" s="84" t="s">
        <v>572</v>
      </c>
      <c r="D1507" s="84" t="s">
        <v>579</v>
      </c>
      <c r="F1507" s="25" t="s">
        <v>325</v>
      </c>
      <c r="G1507" s="25">
        <v>4</v>
      </c>
      <c r="H1507" s="25">
        <v>14</v>
      </c>
      <c r="I1507" s="25">
        <v>21</v>
      </c>
      <c r="J1507" s="25">
        <v>26</v>
      </c>
      <c r="K1507" s="25">
        <v>29</v>
      </c>
      <c r="L1507" s="25">
        <v>29</v>
      </c>
      <c r="M1507" s="25">
        <v>29</v>
      </c>
      <c r="N1507" s="25">
        <v>30</v>
      </c>
      <c r="O1507" s="25">
        <v>30</v>
      </c>
      <c r="P1507" s="25">
        <v>31</v>
      </c>
      <c r="Q1507" s="25">
        <v>32</v>
      </c>
      <c r="R1507" s="22"/>
      <c r="S1507" s="22"/>
      <c r="T1507" s="22"/>
    </row>
    <row r="1508" spans="1:20">
      <c r="A1508" s="83">
        <v>8</v>
      </c>
      <c r="B1508" s="83">
        <v>2006</v>
      </c>
      <c r="C1508" s="84" t="s">
        <v>572</v>
      </c>
      <c r="D1508" s="84" t="s">
        <v>579</v>
      </c>
      <c r="F1508" s="25" t="s">
        <v>121</v>
      </c>
      <c r="G1508" s="25"/>
      <c r="H1508" s="25"/>
      <c r="I1508" s="25"/>
      <c r="J1508" s="25"/>
      <c r="K1508" s="25"/>
      <c r="L1508" s="25"/>
      <c r="M1508" s="25"/>
      <c r="N1508" s="25"/>
      <c r="O1508" s="25"/>
      <c r="P1508" s="25"/>
      <c r="Q1508" s="25"/>
      <c r="R1508" s="22"/>
      <c r="S1508" s="22"/>
      <c r="T1508" s="22"/>
    </row>
    <row r="1509" spans="1:20">
      <c r="A1509" s="83">
        <v>8</v>
      </c>
      <c r="B1509" s="83">
        <v>2006</v>
      </c>
      <c r="C1509" s="84" t="s">
        <v>572</v>
      </c>
      <c r="D1509" s="84" t="s">
        <v>579</v>
      </c>
      <c r="F1509" s="22" t="s">
        <v>366</v>
      </c>
      <c r="G1509" s="25">
        <v>0</v>
      </c>
      <c r="H1509" s="25">
        <v>0</v>
      </c>
      <c r="I1509" s="25">
        <v>0</v>
      </c>
      <c r="J1509" s="25">
        <v>0</v>
      </c>
      <c r="K1509" s="25">
        <v>-1</v>
      </c>
      <c r="L1509" s="25">
        <v>-1</v>
      </c>
      <c r="M1509" s="25">
        <v>-1</v>
      </c>
      <c r="N1509" s="25">
        <v>-1</v>
      </c>
      <c r="O1509" s="25">
        <v>-1</v>
      </c>
      <c r="P1509" s="25">
        <v>-1</v>
      </c>
      <c r="Q1509" s="25">
        <v>-1</v>
      </c>
      <c r="R1509" s="22"/>
      <c r="S1509" s="22"/>
      <c r="T1509" s="22"/>
    </row>
    <row r="1510" spans="1:20">
      <c r="A1510" s="83">
        <v>8</v>
      </c>
      <c r="B1510" s="83">
        <v>2006</v>
      </c>
      <c r="C1510" s="84" t="s">
        <v>572</v>
      </c>
      <c r="D1510" s="84" t="s">
        <v>579</v>
      </c>
      <c r="F1510" s="22" t="s">
        <v>178</v>
      </c>
      <c r="G1510" s="25">
        <v>0</v>
      </c>
      <c r="H1510" s="25">
        <v>2</v>
      </c>
      <c r="I1510" s="25">
        <v>0</v>
      </c>
      <c r="J1510" s="25">
        <v>0</v>
      </c>
      <c r="K1510" s="25">
        <v>0</v>
      </c>
      <c r="L1510" s="25">
        <v>0</v>
      </c>
      <c r="M1510" s="25">
        <v>0</v>
      </c>
      <c r="N1510" s="25">
        <v>0</v>
      </c>
      <c r="O1510" s="25">
        <v>0</v>
      </c>
      <c r="P1510" s="25">
        <v>0</v>
      </c>
      <c r="Q1510" s="25">
        <v>0</v>
      </c>
      <c r="R1510" s="22"/>
      <c r="S1510" s="22"/>
      <c r="T1510" s="22"/>
    </row>
    <row r="1511" spans="1:20">
      <c r="A1511" s="83">
        <v>8</v>
      </c>
      <c r="B1511" s="83">
        <v>2006</v>
      </c>
      <c r="C1511" s="84" t="s">
        <v>572</v>
      </c>
      <c r="D1511" s="84" t="s">
        <v>580</v>
      </c>
      <c r="F1511" s="25" t="s">
        <v>351</v>
      </c>
      <c r="G1511" s="25">
        <v>0</v>
      </c>
      <c r="H1511" s="25">
        <v>4</v>
      </c>
      <c r="I1511" s="25">
        <v>9</v>
      </c>
      <c r="J1511" s="25">
        <v>15</v>
      </c>
      <c r="K1511" s="25">
        <v>20</v>
      </c>
      <c r="L1511" s="25">
        <v>26</v>
      </c>
      <c r="M1511" s="25">
        <v>33</v>
      </c>
      <c r="N1511" s="25">
        <v>40</v>
      </c>
      <c r="O1511" s="25">
        <v>47</v>
      </c>
      <c r="P1511" s="25">
        <v>55</v>
      </c>
      <c r="Q1511" s="25">
        <v>63</v>
      </c>
      <c r="R1511" s="22"/>
      <c r="S1511" s="22"/>
      <c r="T1511" s="22"/>
    </row>
    <row r="1512" spans="1:20">
      <c r="A1512" s="83">
        <v>8</v>
      </c>
      <c r="B1512" s="83">
        <v>2006</v>
      </c>
      <c r="C1512" s="84" t="s">
        <v>570</v>
      </c>
      <c r="D1512" s="84" t="s">
        <v>579</v>
      </c>
      <c r="F1512" s="25" t="s">
        <v>245</v>
      </c>
      <c r="G1512" s="25"/>
      <c r="H1512" s="25"/>
      <c r="I1512" s="25"/>
      <c r="J1512" s="25"/>
      <c r="K1512" s="25"/>
      <c r="L1512" s="25"/>
      <c r="M1512" s="25"/>
      <c r="N1512" s="25"/>
      <c r="O1512" s="25"/>
      <c r="P1512" s="25"/>
      <c r="Q1512" s="25"/>
      <c r="R1512" s="22"/>
      <c r="S1512" s="22"/>
      <c r="T1512" s="22"/>
    </row>
    <row r="1513" spans="1:20">
      <c r="A1513" s="83">
        <v>8</v>
      </c>
      <c r="B1513" s="83">
        <v>2006</v>
      </c>
      <c r="C1513" s="84" t="s">
        <v>570</v>
      </c>
      <c r="D1513" s="84" t="s">
        <v>579</v>
      </c>
      <c r="F1513" s="25" t="s">
        <v>120</v>
      </c>
      <c r="G1513" s="25">
        <v>0</v>
      </c>
      <c r="H1513" s="25">
        <v>2</v>
      </c>
      <c r="I1513" s="25">
        <v>3</v>
      </c>
      <c r="J1513" s="25">
        <v>3</v>
      </c>
      <c r="K1513" s="25">
        <v>3</v>
      </c>
      <c r="L1513" s="25">
        <v>4</v>
      </c>
      <c r="M1513" s="25">
        <v>4</v>
      </c>
      <c r="N1513" s="25">
        <v>4</v>
      </c>
      <c r="O1513" s="25">
        <v>4</v>
      </c>
      <c r="P1513" s="25">
        <v>4</v>
      </c>
      <c r="Q1513" s="25">
        <v>4</v>
      </c>
      <c r="R1513" s="22"/>
      <c r="S1513" s="22"/>
      <c r="T1513" s="22"/>
    </row>
    <row r="1514" spans="1:20">
      <c r="A1514" s="83">
        <v>8</v>
      </c>
      <c r="B1514" s="83">
        <v>2006</v>
      </c>
      <c r="C1514" s="84" t="s">
        <v>570</v>
      </c>
      <c r="D1514" s="84" t="s">
        <v>579</v>
      </c>
      <c r="F1514" s="25" t="s">
        <v>121</v>
      </c>
      <c r="G1514" s="25"/>
      <c r="H1514" s="25"/>
      <c r="I1514" s="25"/>
      <c r="J1514" s="25"/>
      <c r="K1514" s="25"/>
      <c r="L1514" s="25"/>
      <c r="M1514" s="25"/>
      <c r="N1514" s="25"/>
      <c r="O1514" s="25"/>
      <c r="P1514" s="25"/>
      <c r="Q1514" s="25"/>
      <c r="R1514" s="22"/>
      <c r="S1514" s="22"/>
      <c r="T1514" s="22"/>
    </row>
    <row r="1515" spans="1:20">
      <c r="A1515" s="83">
        <v>8</v>
      </c>
      <c r="B1515" s="83">
        <v>2006</v>
      </c>
      <c r="C1515" s="84" t="s">
        <v>570</v>
      </c>
      <c r="D1515" s="84" t="s">
        <v>579</v>
      </c>
      <c r="F1515" s="25" t="s">
        <v>182</v>
      </c>
      <c r="G1515" s="25">
        <v>0</v>
      </c>
      <c r="H1515" s="25">
        <v>4</v>
      </c>
      <c r="I1515" s="25">
        <v>5</v>
      </c>
      <c r="J1515" s="25">
        <v>5</v>
      </c>
      <c r="K1515" s="25">
        <v>5</v>
      </c>
      <c r="L1515" s="25">
        <v>5</v>
      </c>
      <c r="M1515" s="25">
        <v>5</v>
      </c>
      <c r="N1515" s="25">
        <v>6</v>
      </c>
      <c r="O1515" s="25">
        <v>6</v>
      </c>
      <c r="P1515" s="25">
        <v>6</v>
      </c>
      <c r="Q1515" s="25">
        <v>7</v>
      </c>
      <c r="R1515" s="22"/>
      <c r="S1515" s="22"/>
      <c r="T1515" s="22"/>
    </row>
    <row r="1516" spans="1:20">
      <c r="A1516" s="83">
        <v>8</v>
      </c>
      <c r="B1516" s="83">
        <v>2006</v>
      </c>
      <c r="C1516" s="84" t="s">
        <v>570</v>
      </c>
      <c r="D1516" s="84" t="s">
        <v>579</v>
      </c>
      <c r="F1516" s="25" t="s">
        <v>178</v>
      </c>
      <c r="G1516" s="25">
        <v>-2</v>
      </c>
      <c r="H1516" s="25">
        <v>0</v>
      </c>
      <c r="I1516" s="25">
        <v>1</v>
      </c>
      <c r="J1516" s="25">
        <v>2</v>
      </c>
      <c r="K1516" s="25">
        <v>1</v>
      </c>
      <c r="L1516" s="25">
        <v>1</v>
      </c>
      <c r="M1516" s="25">
        <v>1</v>
      </c>
      <c r="N1516" s="25">
        <v>0</v>
      </c>
      <c r="O1516" s="25">
        <v>-1</v>
      </c>
      <c r="P1516" s="25">
        <v>-1</v>
      </c>
      <c r="Q1516" s="25">
        <v>-1</v>
      </c>
      <c r="R1516" s="22"/>
      <c r="S1516" s="22"/>
      <c r="T1516" s="22"/>
    </row>
    <row r="1517" spans="1:20">
      <c r="A1517" s="83">
        <v>8</v>
      </c>
      <c r="B1517" s="83">
        <v>2006</v>
      </c>
      <c r="C1517" s="84" t="s">
        <v>570</v>
      </c>
      <c r="D1517" s="84" t="s">
        <v>580</v>
      </c>
      <c r="F1517" s="25" t="s">
        <v>352</v>
      </c>
      <c r="G1517" s="25"/>
      <c r="H1517" s="25"/>
      <c r="I1517" s="25"/>
      <c r="J1517" s="25"/>
      <c r="K1517" s="25"/>
      <c r="L1517" s="25"/>
      <c r="M1517" s="25"/>
      <c r="N1517" s="25"/>
      <c r="O1517" s="25"/>
      <c r="P1517" s="25"/>
      <c r="Q1517" s="25"/>
      <c r="R1517" s="22"/>
      <c r="S1517" s="22"/>
      <c r="T1517" s="22"/>
    </row>
    <row r="1518" spans="1:20">
      <c r="A1518" s="83">
        <v>8</v>
      </c>
      <c r="B1518" s="83">
        <v>2006</v>
      </c>
      <c r="C1518" s="84" t="s">
        <v>570</v>
      </c>
      <c r="D1518" s="84" t="s">
        <v>580</v>
      </c>
      <c r="F1518" s="25" t="s">
        <v>227</v>
      </c>
      <c r="G1518" s="25">
        <v>0</v>
      </c>
      <c r="H1518" s="25">
        <v>-1</v>
      </c>
      <c r="I1518" s="25">
        <v>-2</v>
      </c>
      <c r="J1518" s="25">
        <v>-3</v>
      </c>
      <c r="K1518" s="25">
        <v>-3</v>
      </c>
      <c r="L1518" s="25">
        <v>-3</v>
      </c>
      <c r="M1518" s="25">
        <v>-4</v>
      </c>
      <c r="N1518" s="25">
        <v>-4</v>
      </c>
      <c r="O1518" s="25">
        <v>-4</v>
      </c>
      <c r="P1518" s="25">
        <v>-5</v>
      </c>
      <c r="Q1518" s="25">
        <v>-5</v>
      </c>
      <c r="R1518" s="22"/>
      <c r="S1518" s="22"/>
      <c r="T1518" s="22"/>
    </row>
    <row r="1519" spans="1:20">
      <c r="A1519" s="83">
        <v>8</v>
      </c>
      <c r="B1519" s="83">
        <v>2006</v>
      </c>
      <c r="C1519" s="84" t="s">
        <v>570</v>
      </c>
      <c r="D1519" s="84" t="s">
        <v>580</v>
      </c>
      <c r="F1519" s="25" t="s">
        <v>353</v>
      </c>
      <c r="G1519" s="25">
        <v>4</v>
      </c>
      <c r="H1519" s="25">
        <v>9</v>
      </c>
      <c r="I1519" s="25">
        <v>11</v>
      </c>
      <c r="J1519" s="25">
        <v>8</v>
      </c>
      <c r="K1519" s="25">
        <v>4</v>
      </c>
      <c r="L1519" s="25">
        <v>3</v>
      </c>
      <c r="M1519" s="25">
        <v>2</v>
      </c>
      <c r="N1519" s="25">
        <v>1</v>
      </c>
      <c r="O1519" s="25">
        <v>1</v>
      </c>
      <c r="P1519" s="25">
        <v>1</v>
      </c>
      <c r="Q1519" s="25">
        <v>1</v>
      </c>
      <c r="R1519" s="22"/>
      <c r="S1519" s="22"/>
      <c r="T1519" s="22"/>
    </row>
    <row r="1520" spans="1:20">
      <c r="A1520" s="83">
        <v>8</v>
      </c>
      <c r="B1520" s="83">
        <v>2006</v>
      </c>
      <c r="C1520" s="84" t="s">
        <v>571</v>
      </c>
      <c r="D1520" s="84" t="s">
        <v>579</v>
      </c>
      <c r="F1520" s="25" t="s">
        <v>246</v>
      </c>
      <c r="G1520" s="25"/>
      <c r="H1520" s="25"/>
      <c r="I1520" s="25"/>
      <c r="J1520" s="25"/>
      <c r="K1520" s="25"/>
      <c r="L1520" s="25"/>
      <c r="M1520" s="25"/>
      <c r="N1520" s="25"/>
      <c r="O1520" s="25"/>
      <c r="P1520" s="25"/>
      <c r="Q1520" s="25"/>
      <c r="R1520" s="22"/>
      <c r="S1520" s="22"/>
      <c r="T1520" s="22"/>
    </row>
    <row r="1521" spans="1:20">
      <c r="A1521" s="83">
        <v>8</v>
      </c>
      <c r="B1521" s="83">
        <v>2006</v>
      </c>
      <c r="C1521" s="84" t="s">
        <v>571</v>
      </c>
      <c r="D1521" s="84" t="s">
        <v>579</v>
      </c>
      <c r="F1521" s="25" t="s">
        <v>120</v>
      </c>
      <c r="G1521" s="25">
        <v>-3</v>
      </c>
      <c r="H1521" s="25">
        <v>-1</v>
      </c>
      <c r="I1521" s="25">
        <v>0</v>
      </c>
      <c r="J1521" s="25">
        <v>0</v>
      </c>
      <c r="K1521" s="25">
        <v>0</v>
      </c>
      <c r="L1521" s="25">
        <v>0</v>
      </c>
      <c r="M1521" s="25">
        <v>0</v>
      </c>
      <c r="N1521" s="25">
        <v>0</v>
      </c>
      <c r="O1521" s="25">
        <v>0</v>
      </c>
      <c r="P1521" s="25">
        <v>0</v>
      </c>
      <c r="Q1521" s="25">
        <v>0</v>
      </c>
      <c r="R1521" s="22"/>
      <c r="S1521" s="22"/>
      <c r="T1521" s="22"/>
    </row>
    <row r="1522" spans="1:20">
      <c r="A1522" s="83">
        <v>8</v>
      </c>
      <c r="B1522" s="83">
        <v>2006</v>
      </c>
      <c r="C1522" s="84" t="s">
        <v>571</v>
      </c>
      <c r="D1522" s="84" t="s">
        <v>579</v>
      </c>
      <c r="F1522" s="25" t="s">
        <v>121</v>
      </c>
      <c r="G1522" s="25"/>
      <c r="H1522" s="25"/>
      <c r="I1522" s="25"/>
      <c r="J1522" s="25"/>
      <c r="K1522" s="25"/>
      <c r="L1522" s="25"/>
      <c r="M1522" s="25"/>
      <c r="N1522" s="25"/>
      <c r="O1522" s="25"/>
      <c r="P1522" s="25"/>
      <c r="Q1522" s="25"/>
      <c r="R1522" s="22"/>
      <c r="S1522" s="22"/>
      <c r="T1522" s="22"/>
    </row>
    <row r="1523" spans="1:20">
      <c r="A1523" s="83">
        <v>8</v>
      </c>
      <c r="B1523" s="83">
        <v>2006</v>
      </c>
      <c r="C1523" s="84" t="s">
        <v>571</v>
      </c>
      <c r="D1523" s="84" t="s">
        <v>579</v>
      </c>
      <c r="F1523" s="25" t="s">
        <v>125</v>
      </c>
      <c r="G1523" s="25">
        <v>-8</v>
      </c>
      <c r="H1523" s="25">
        <v>-4</v>
      </c>
      <c r="I1523" s="25">
        <v>-2</v>
      </c>
      <c r="J1523" s="25">
        <v>-1</v>
      </c>
      <c r="K1523" s="25">
        <v>-1</v>
      </c>
      <c r="L1523" s="25">
        <v>-1</v>
      </c>
      <c r="M1523" s="25">
        <v>-1</v>
      </c>
      <c r="N1523" s="25">
        <v>-1</v>
      </c>
      <c r="O1523" s="25">
        <v>0</v>
      </c>
      <c r="P1523" s="25">
        <v>0</v>
      </c>
      <c r="Q1523" s="25">
        <v>0</v>
      </c>
      <c r="R1523" s="22"/>
      <c r="S1523" s="22"/>
      <c r="T1523" s="22"/>
    </row>
    <row r="1524" spans="1:20">
      <c r="A1524" s="83">
        <v>8</v>
      </c>
      <c r="B1524" s="83">
        <v>2006</v>
      </c>
      <c r="C1524" s="84" t="s">
        <v>571</v>
      </c>
      <c r="D1524" s="84" t="s">
        <v>579</v>
      </c>
      <c r="F1524" s="25" t="s">
        <v>183</v>
      </c>
      <c r="G1524" s="25">
        <v>8</v>
      </c>
      <c r="H1524" s="25">
        <v>0</v>
      </c>
      <c r="I1524" s="25">
        <v>0</v>
      </c>
      <c r="J1524" s="25">
        <v>0</v>
      </c>
      <c r="K1524" s="25">
        <v>0</v>
      </c>
      <c r="L1524" s="25">
        <v>0</v>
      </c>
      <c r="M1524" s="25">
        <v>0</v>
      </c>
      <c r="N1524" s="25">
        <v>0</v>
      </c>
      <c r="O1524" s="25">
        <v>0</v>
      </c>
      <c r="P1524" s="25">
        <v>0</v>
      </c>
      <c r="Q1524" s="25">
        <v>0</v>
      </c>
      <c r="R1524" s="22"/>
      <c r="S1524" s="22"/>
      <c r="T1524" s="22"/>
    </row>
    <row r="1525" spans="1:20">
      <c r="A1525" s="83">
        <v>8</v>
      </c>
      <c r="B1525" s="83">
        <v>2006</v>
      </c>
      <c r="C1525" s="84" t="s">
        <v>571</v>
      </c>
      <c r="D1525" s="84" t="s">
        <v>579</v>
      </c>
      <c r="F1525" s="25" t="s">
        <v>178</v>
      </c>
      <c r="G1525" s="25">
        <v>-9</v>
      </c>
      <c r="H1525" s="25">
        <v>0</v>
      </c>
      <c r="I1525" s="25">
        <v>-4</v>
      </c>
      <c r="J1525" s="25">
        <v>-2</v>
      </c>
      <c r="K1525" s="25">
        <v>0</v>
      </c>
      <c r="L1525" s="25">
        <v>1</v>
      </c>
      <c r="M1525" s="25">
        <v>1</v>
      </c>
      <c r="N1525" s="25">
        <v>1</v>
      </c>
      <c r="O1525" s="25">
        <v>2</v>
      </c>
      <c r="P1525" s="25">
        <v>3</v>
      </c>
      <c r="Q1525" s="25">
        <v>2</v>
      </c>
      <c r="R1525" s="22"/>
      <c r="S1525" s="22"/>
      <c r="T1525" s="22"/>
    </row>
    <row r="1526" spans="1:20">
      <c r="A1526" s="83">
        <v>8</v>
      </c>
      <c r="B1526" s="83">
        <v>2006</v>
      </c>
      <c r="C1526" s="84" t="s">
        <v>571</v>
      </c>
      <c r="D1526" s="84" t="s">
        <v>580</v>
      </c>
      <c r="F1526" s="25" t="s">
        <v>352</v>
      </c>
      <c r="G1526" s="25"/>
      <c r="H1526" s="25"/>
      <c r="I1526" s="25"/>
      <c r="J1526" s="25"/>
      <c r="K1526" s="25"/>
      <c r="L1526" s="25"/>
      <c r="M1526" s="25"/>
      <c r="N1526" s="25"/>
      <c r="O1526" s="25"/>
      <c r="P1526" s="25"/>
      <c r="Q1526" s="25"/>
      <c r="R1526" s="22"/>
      <c r="S1526" s="22"/>
      <c r="T1526" s="22"/>
    </row>
    <row r="1527" spans="1:20">
      <c r="A1527" s="83">
        <v>8</v>
      </c>
      <c r="B1527" s="83">
        <v>2006</v>
      </c>
      <c r="C1527" s="84" t="s">
        <v>571</v>
      </c>
      <c r="D1527" s="84" t="s">
        <v>580</v>
      </c>
      <c r="F1527" s="25" t="s">
        <v>227</v>
      </c>
      <c r="G1527" s="25">
        <v>-1</v>
      </c>
      <c r="H1527" s="25">
        <v>-6</v>
      </c>
      <c r="I1527" s="25">
        <v>-9</v>
      </c>
      <c r="J1527" s="25">
        <v>-12</v>
      </c>
      <c r="K1527" s="25">
        <v>-13</v>
      </c>
      <c r="L1527" s="25">
        <v>-14</v>
      </c>
      <c r="M1527" s="25">
        <v>-15</v>
      </c>
      <c r="N1527" s="25">
        <v>-16</v>
      </c>
      <c r="O1527" s="25">
        <v>-17</v>
      </c>
      <c r="P1527" s="25">
        <v>-18</v>
      </c>
      <c r="Q1527" s="25">
        <v>-19</v>
      </c>
      <c r="R1527" s="22"/>
      <c r="S1527" s="22"/>
      <c r="T1527" s="22"/>
    </row>
    <row r="1528" spans="1:20">
      <c r="A1528" s="83">
        <v>8</v>
      </c>
      <c r="B1528" s="83">
        <v>2006</v>
      </c>
      <c r="C1528" s="84" t="s">
        <v>571</v>
      </c>
      <c r="D1528" s="84" t="s">
        <v>580</v>
      </c>
      <c r="F1528" s="25" t="s">
        <v>178</v>
      </c>
      <c r="G1528" s="25">
        <v>0</v>
      </c>
      <c r="H1528" s="25">
        <v>1</v>
      </c>
      <c r="I1528" s="25">
        <v>-1</v>
      </c>
      <c r="J1528" s="25">
        <v>2</v>
      </c>
      <c r="K1528" s="25">
        <v>3</v>
      </c>
      <c r="L1528" s="25">
        <v>3</v>
      </c>
      <c r="M1528" s="25">
        <v>2</v>
      </c>
      <c r="N1528" s="25">
        <v>0</v>
      </c>
      <c r="O1528" s="25">
        <v>1</v>
      </c>
      <c r="P1528" s="25">
        <v>1</v>
      </c>
      <c r="Q1528" s="25">
        <v>1</v>
      </c>
      <c r="R1528" s="22"/>
      <c r="S1528" s="22"/>
      <c r="T1528" s="22"/>
    </row>
    <row r="1529" spans="1:20">
      <c r="A1529" s="83">
        <v>8</v>
      </c>
      <c r="B1529" s="83">
        <v>2006</v>
      </c>
      <c r="F1529" s="25"/>
      <c r="G1529" s="25"/>
      <c r="H1529" s="25"/>
      <c r="I1529" s="25"/>
      <c r="J1529" s="25"/>
      <c r="K1529" s="25"/>
      <c r="L1529" s="25"/>
      <c r="M1529" s="25"/>
      <c r="N1529" s="25"/>
      <c r="O1529" s="25"/>
      <c r="P1529" s="25"/>
      <c r="Q1529" s="25"/>
      <c r="R1529" s="22"/>
      <c r="S1529" s="22"/>
      <c r="T1529" s="22"/>
    </row>
    <row r="1530" spans="1:20">
      <c r="A1530" s="83">
        <v>8</v>
      </c>
      <c r="B1530" s="83">
        <v>2006</v>
      </c>
      <c r="C1530" s="84" t="s">
        <v>575</v>
      </c>
      <c r="D1530" s="84" t="s">
        <v>586</v>
      </c>
      <c r="F1530" s="22" t="s">
        <v>367</v>
      </c>
      <c r="G1530" s="22">
        <f t="shared" ref="G1530:Q1530" si="78">+G1497-SUM(G1500:G1502)+SUM(G1506:G1528)</f>
        <v>260</v>
      </c>
      <c r="H1530" s="22">
        <f t="shared" si="78"/>
        <v>286</v>
      </c>
      <c r="I1530" s="22">
        <f t="shared" si="78"/>
        <v>273</v>
      </c>
      <c r="J1530" s="22">
        <f t="shared" si="78"/>
        <v>304</v>
      </c>
      <c r="K1530" s="22">
        <f t="shared" si="78"/>
        <v>328</v>
      </c>
      <c r="L1530" s="22">
        <f t="shared" si="78"/>
        <v>227</v>
      </c>
      <c r="M1530" s="22">
        <f t="shared" si="78"/>
        <v>54</v>
      </c>
      <c r="N1530" s="22">
        <f t="shared" si="78"/>
        <v>76</v>
      </c>
      <c r="O1530" s="22">
        <f t="shared" si="78"/>
        <v>64</v>
      </c>
      <c r="P1530" s="22">
        <f t="shared" si="78"/>
        <v>56</v>
      </c>
      <c r="Q1530" s="22">
        <f t="shared" si="78"/>
        <v>93</v>
      </c>
      <c r="R1530" s="22"/>
      <c r="S1530" s="22"/>
      <c r="T1530" s="22"/>
    </row>
    <row r="1531" spans="1:20">
      <c r="A1531" s="83">
        <v>8</v>
      </c>
      <c r="B1531" s="83">
        <v>2006</v>
      </c>
      <c r="C1531" s="84" t="s">
        <v>575</v>
      </c>
      <c r="D1531" s="84" t="s">
        <v>649</v>
      </c>
      <c r="F1531" s="22" t="s">
        <v>368</v>
      </c>
      <c r="H1531" s="28">
        <v>286.07363323305663</v>
      </c>
      <c r="I1531" s="28">
        <v>273.24799763096235</v>
      </c>
      <c r="J1531" s="28">
        <v>304.26446830079931</v>
      </c>
      <c r="K1531" s="28">
        <v>327.52972756078634</v>
      </c>
      <c r="L1531" s="28">
        <v>226.65668240095556</v>
      </c>
      <c r="M1531" s="28">
        <v>53.766816132443182</v>
      </c>
      <c r="N1531" s="28">
        <v>75.545288935252756</v>
      </c>
      <c r="O1531" s="28">
        <v>64.398520255630046</v>
      </c>
      <c r="P1531" s="28">
        <v>56.495150759597891</v>
      </c>
      <c r="Q1531" s="28">
        <v>93.189194399549706</v>
      </c>
      <c r="S1531" s="22"/>
      <c r="T1531" s="22"/>
    </row>
    <row r="1532" spans="1:20">
      <c r="F1532" s="22"/>
      <c r="G1532" s="22"/>
      <c r="H1532" s="29"/>
      <c r="I1532" s="29"/>
      <c r="J1532" s="29"/>
      <c r="K1532" s="29"/>
      <c r="L1532" s="29"/>
      <c r="M1532" s="29"/>
      <c r="N1532" s="29"/>
      <c r="O1532" s="29"/>
      <c r="P1532" s="29"/>
      <c r="Q1532" s="29"/>
      <c r="R1532" s="22"/>
      <c r="S1532" s="22"/>
      <c r="T1532" s="22"/>
    </row>
    <row r="1533" spans="1:20">
      <c r="A1533" s="83">
        <v>1</v>
      </c>
      <c r="B1533" s="83">
        <v>2007</v>
      </c>
      <c r="C1533" s="84" t="s">
        <v>574</v>
      </c>
      <c r="F1533" s="25" t="s">
        <v>322</v>
      </c>
      <c r="G1533" s="22"/>
      <c r="R1533" s="22"/>
      <c r="S1533" s="22"/>
      <c r="T1533" s="22"/>
    </row>
    <row r="1534" spans="1:20">
      <c r="A1534" s="83">
        <v>1</v>
      </c>
      <c r="B1534" s="83">
        <v>2007</v>
      </c>
      <c r="C1534" s="84" t="s">
        <v>572</v>
      </c>
      <c r="D1534" s="84" t="s">
        <v>578</v>
      </c>
      <c r="F1534" s="25" t="s">
        <v>244</v>
      </c>
      <c r="G1534" s="30">
        <v>-15.620243346938475</v>
      </c>
      <c r="H1534" s="30">
        <v>-10.969683632420347</v>
      </c>
      <c r="I1534" s="30">
        <v>-4.496797341222722</v>
      </c>
      <c r="J1534" s="30">
        <v>-3.0097275894244913</v>
      </c>
      <c r="K1534" s="30">
        <v>-2.0075634928970145</v>
      </c>
      <c r="L1534" s="30">
        <v>-1.4546733038667801</v>
      </c>
      <c r="M1534" s="30">
        <v>-1.0582036697863688</v>
      </c>
      <c r="N1534" s="30">
        <v>-1.0655719636182743</v>
      </c>
      <c r="O1534" s="30">
        <v>-1.0456041880669114</v>
      </c>
      <c r="P1534" s="30">
        <v>-0.93899900865410568</v>
      </c>
      <c r="Q1534" s="28"/>
      <c r="R1534" s="22"/>
      <c r="S1534" s="22"/>
      <c r="T1534" s="22"/>
    </row>
    <row r="1535" spans="1:20">
      <c r="A1535" s="83">
        <v>1</v>
      </c>
      <c r="B1535" s="83">
        <v>2007</v>
      </c>
      <c r="C1535" s="84" t="s">
        <v>570</v>
      </c>
      <c r="D1535" s="84" t="s">
        <v>578</v>
      </c>
      <c r="F1535" s="25" t="s">
        <v>245</v>
      </c>
      <c r="G1535" s="30">
        <v>-13.438484081468083</v>
      </c>
      <c r="H1535" s="30">
        <v>-5.9861597457418512</v>
      </c>
      <c r="I1535" s="30">
        <v>2.9563284546200119</v>
      </c>
      <c r="J1535" s="30">
        <v>-5.1509652291821872</v>
      </c>
      <c r="K1535" s="30">
        <v>-11.916894846744439</v>
      </c>
      <c r="L1535" s="30">
        <v>-15.781411726895028</v>
      </c>
      <c r="M1535" s="30">
        <v>-25.780913595899314</v>
      </c>
      <c r="N1535" s="30">
        <v>-34.401911337556704</v>
      </c>
      <c r="O1535" s="30">
        <v>-41.992660994227819</v>
      </c>
      <c r="P1535" s="30">
        <v>-49.89447849419745</v>
      </c>
      <c r="Q1535" s="28"/>
      <c r="R1535" s="22"/>
      <c r="S1535" s="22"/>
      <c r="T1535" s="22"/>
    </row>
    <row r="1536" spans="1:20">
      <c r="A1536" s="83">
        <v>1</v>
      </c>
      <c r="B1536" s="83">
        <v>2007</v>
      </c>
      <c r="C1536" s="84" t="s">
        <v>571</v>
      </c>
      <c r="D1536" s="84" t="s">
        <v>578</v>
      </c>
      <c r="F1536" s="25" t="s">
        <v>246</v>
      </c>
      <c r="G1536" s="31">
        <v>56.593248719630807</v>
      </c>
      <c r="H1536" s="31">
        <v>64.785163601106646</v>
      </c>
      <c r="I1536" s="31">
        <v>35.800332134430484</v>
      </c>
      <c r="J1536" s="31">
        <v>19.139693268817528</v>
      </c>
      <c r="K1536" s="31">
        <v>24.847389081532953</v>
      </c>
      <c r="L1536" s="31">
        <v>24.044571889043652</v>
      </c>
      <c r="M1536" s="31">
        <v>21.708542582136243</v>
      </c>
      <c r="N1536" s="31">
        <v>19.627253769367368</v>
      </c>
      <c r="O1536" s="31">
        <v>16.638651875119312</v>
      </c>
      <c r="P1536" s="31">
        <v>16.720034039964897</v>
      </c>
      <c r="Q1536" s="28"/>
      <c r="R1536" s="22"/>
      <c r="S1536" s="22"/>
      <c r="T1536" s="22"/>
    </row>
    <row r="1537" spans="1:20">
      <c r="A1537" s="83">
        <v>1</v>
      </c>
      <c r="B1537" s="83">
        <v>2007</v>
      </c>
      <c r="C1537" s="84" t="s">
        <v>574</v>
      </c>
      <c r="D1537" s="84" t="s">
        <v>579</v>
      </c>
      <c r="F1537" s="25" t="s">
        <v>323</v>
      </c>
      <c r="G1537" s="28"/>
      <c r="H1537" s="28"/>
      <c r="I1537" s="28"/>
      <c r="J1537" s="28"/>
      <c r="K1537" s="28"/>
      <c r="L1537" s="28"/>
      <c r="M1537" s="28"/>
      <c r="N1537" s="28"/>
      <c r="O1537" s="28"/>
      <c r="P1537" s="28"/>
      <c r="Q1537" s="28"/>
      <c r="R1537" s="22"/>
      <c r="S1537" s="22"/>
      <c r="T1537" s="22"/>
    </row>
    <row r="1538" spans="1:20">
      <c r="A1538" s="83">
        <v>1</v>
      </c>
      <c r="B1538" s="83">
        <v>2007</v>
      </c>
      <c r="C1538" s="84" t="s">
        <v>572</v>
      </c>
      <c r="D1538" s="84" t="s">
        <v>579</v>
      </c>
      <c r="F1538" s="25" t="s">
        <v>244</v>
      </c>
      <c r="G1538" s="28"/>
      <c r="H1538" s="28"/>
      <c r="I1538" s="28"/>
      <c r="J1538" s="28"/>
      <c r="K1538" s="28"/>
      <c r="L1538" s="28"/>
      <c r="M1538" s="28"/>
      <c r="N1538" s="28"/>
      <c r="O1538" s="28"/>
      <c r="P1538" s="28"/>
      <c r="Q1538" s="28"/>
      <c r="R1538" s="22"/>
      <c r="S1538" s="22"/>
      <c r="T1538" s="22"/>
    </row>
    <row r="1539" spans="1:20">
      <c r="A1539" s="83">
        <v>1</v>
      </c>
      <c r="B1539" s="83">
        <v>2007</v>
      </c>
      <c r="C1539" s="84" t="s">
        <v>572</v>
      </c>
      <c r="D1539" s="84" t="s">
        <v>579</v>
      </c>
      <c r="F1539" s="25" t="s">
        <v>120</v>
      </c>
      <c r="G1539" s="28"/>
      <c r="H1539" s="28"/>
      <c r="I1539" s="28"/>
      <c r="J1539" s="28"/>
      <c r="K1539" s="28"/>
      <c r="L1539" s="28"/>
      <c r="M1539" s="28"/>
      <c r="N1539" s="28"/>
      <c r="O1539" s="28"/>
      <c r="P1539" s="28"/>
      <c r="Q1539" s="28"/>
      <c r="R1539" s="22"/>
      <c r="S1539" s="22"/>
      <c r="T1539" s="22"/>
    </row>
    <row r="1540" spans="1:20">
      <c r="A1540" s="83">
        <v>1</v>
      </c>
      <c r="B1540" s="83">
        <v>2007</v>
      </c>
      <c r="C1540" s="84" t="s">
        <v>572</v>
      </c>
      <c r="D1540" s="84" t="s">
        <v>579</v>
      </c>
      <c r="F1540" s="25" t="s">
        <v>324</v>
      </c>
      <c r="G1540" s="30">
        <v>-14.422000000000001</v>
      </c>
      <c r="H1540" s="30">
        <v>-38.073999999999998</v>
      </c>
      <c r="I1540" s="30">
        <v>-47.597999999999999</v>
      </c>
      <c r="J1540" s="30">
        <v>-51.478000000000002</v>
      </c>
      <c r="K1540" s="30">
        <v>-54.332000000000001</v>
      </c>
      <c r="L1540" s="30">
        <v>-55.198999999999998</v>
      </c>
      <c r="M1540" s="30">
        <v>-56.914000000000001</v>
      </c>
      <c r="N1540" s="30">
        <v>-58.22</v>
      </c>
      <c r="O1540" s="30">
        <v>-59.64</v>
      </c>
      <c r="P1540" s="30">
        <v>-61.454000000000001</v>
      </c>
      <c r="Q1540" s="28"/>
      <c r="R1540" s="22"/>
      <c r="S1540" s="22"/>
      <c r="T1540" s="22"/>
    </row>
    <row r="1541" spans="1:20">
      <c r="A1541" s="83">
        <v>1</v>
      </c>
      <c r="B1541" s="83">
        <v>2007</v>
      </c>
      <c r="C1541" s="84" t="s">
        <v>572</v>
      </c>
      <c r="D1541" s="84" t="s">
        <v>579</v>
      </c>
      <c r="F1541" s="25" t="s">
        <v>325</v>
      </c>
      <c r="G1541" s="31">
        <v>-12.763999999999999</v>
      </c>
      <c r="H1541" s="31">
        <v>-31.352</v>
      </c>
      <c r="I1541" s="31">
        <v>-44.067</v>
      </c>
      <c r="J1541" s="31">
        <v>-51.674999999999997</v>
      </c>
      <c r="K1541" s="31">
        <v>-56.003</v>
      </c>
      <c r="L1541" s="31">
        <v>-58.218000000000004</v>
      </c>
      <c r="M1541" s="31">
        <v>-59.58</v>
      </c>
      <c r="N1541" s="31">
        <v>-60.783999999999999</v>
      </c>
      <c r="O1541" s="31">
        <v>-62.305</v>
      </c>
      <c r="P1541" s="31">
        <v>-63.655000000000001</v>
      </c>
      <c r="Q1541" s="28"/>
      <c r="R1541" s="22"/>
      <c r="S1541" s="22"/>
      <c r="T1541" s="22"/>
    </row>
    <row r="1542" spans="1:20">
      <c r="A1542" s="83">
        <v>1</v>
      </c>
      <c r="B1542" s="83">
        <v>2007</v>
      </c>
      <c r="C1542" s="84" t="s">
        <v>572</v>
      </c>
      <c r="D1542" s="84" t="s">
        <v>579</v>
      </c>
      <c r="F1542" s="25" t="s">
        <v>121</v>
      </c>
      <c r="G1542" s="30">
        <v>1.8820000000000001</v>
      </c>
      <c r="H1542" s="30">
        <v>0.75</v>
      </c>
      <c r="I1542" s="30">
        <v>-1.849</v>
      </c>
      <c r="J1542" s="30">
        <v>-1.798</v>
      </c>
      <c r="K1542" s="30">
        <v>-2.0739999999999981</v>
      </c>
      <c r="L1542" s="30">
        <v>-0.65200000000000002</v>
      </c>
      <c r="M1542" s="30">
        <v>-0.186</v>
      </c>
      <c r="N1542" s="30">
        <v>-0.34699999999999998</v>
      </c>
      <c r="O1542" s="30">
        <v>-0.82399999999999995</v>
      </c>
      <c r="P1542" s="30">
        <v>-0.85699999999999998</v>
      </c>
      <c r="Q1542" s="28"/>
      <c r="R1542" s="22"/>
      <c r="S1542" s="22"/>
      <c r="T1542" s="22"/>
    </row>
    <row r="1543" spans="1:20">
      <c r="A1543" s="83">
        <v>1</v>
      </c>
      <c r="B1543" s="83">
        <v>2007</v>
      </c>
      <c r="C1543" s="84" t="s">
        <v>572</v>
      </c>
      <c r="D1543" s="84" t="s">
        <v>580</v>
      </c>
      <c r="F1543" s="25" t="s">
        <v>351</v>
      </c>
      <c r="G1543" s="30">
        <v>-0.19851701138776129</v>
      </c>
      <c r="H1543" s="30">
        <v>-1.8402070225810403</v>
      </c>
      <c r="I1543" s="30">
        <v>-5.3224212086096525</v>
      </c>
      <c r="J1543" s="30">
        <v>-10.053959743345695</v>
      </c>
      <c r="K1543" s="30">
        <v>-15.514367168017055</v>
      </c>
      <c r="L1543" s="30">
        <v>-21.495197330258524</v>
      </c>
      <c r="M1543" s="30">
        <v>-27.868889767010344</v>
      </c>
      <c r="N1543" s="30">
        <v>-34.66463383545635</v>
      </c>
      <c r="O1543" s="30">
        <v>-41.9405255254972</v>
      </c>
      <c r="P1543" s="30">
        <v>-49.695943444328378</v>
      </c>
      <c r="Q1543" s="28"/>
      <c r="R1543" s="22"/>
      <c r="S1543" s="22"/>
      <c r="T1543" s="22"/>
    </row>
    <row r="1544" spans="1:20">
      <c r="A1544" s="83">
        <v>1</v>
      </c>
      <c r="B1544" s="83">
        <v>2007</v>
      </c>
      <c r="C1544" s="84" t="s">
        <v>570</v>
      </c>
      <c r="D1544" s="84" t="s">
        <v>579</v>
      </c>
      <c r="F1544" s="25" t="s">
        <v>245</v>
      </c>
      <c r="G1544" s="28"/>
      <c r="H1544" s="28"/>
      <c r="I1544" s="28"/>
      <c r="J1544" s="28"/>
      <c r="K1544" s="28"/>
      <c r="L1544" s="28"/>
      <c r="M1544" s="28"/>
      <c r="N1544" s="28"/>
      <c r="O1544" s="28"/>
      <c r="P1544" s="28"/>
      <c r="Q1544" s="28"/>
      <c r="R1544" s="22"/>
      <c r="S1544" s="22"/>
      <c r="T1544" s="22"/>
    </row>
    <row r="1545" spans="1:20">
      <c r="A1545" s="83">
        <v>1</v>
      </c>
      <c r="B1545" s="83">
        <v>2007</v>
      </c>
      <c r="C1545" s="84" t="s">
        <v>570</v>
      </c>
      <c r="D1545" s="84" t="s">
        <v>579</v>
      </c>
      <c r="F1545" s="25" t="s">
        <v>120</v>
      </c>
      <c r="G1545" s="30">
        <v>0</v>
      </c>
      <c r="H1545" s="30">
        <v>2.5459999999999998</v>
      </c>
      <c r="I1545" s="30">
        <v>3.1320000000000001</v>
      </c>
      <c r="J1545" s="30">
        <v>3.3170000000000002</v>
      </c>
      <c r="K1545" s="30">
        <v>3.4710000000000001</v>
      </c>
      <c r="L1545" s="30">
        <v>3.5939999999999999</v>
      </c>
      <c r="M1545" s="30">
        <v>3.69</v>
      </c>
      <c r="N1545" s="30">
        <v>3.681</v>
      </c>
      <c r="O1545" s="30">
        <v>4.343</v>
      </c>
      <c r="P1545" s="30">
        <v>4.2309999999999999</v>
      </c>
      <c r="Q1545" s="28"/>
      <c r="R1545" s="22"/>
      <c r="S1545" s="22"/>
      <c r="T1545" s="22"/>
    </row>
    <row r="1546" spans="1:20">
      <c r="A1546" s="83">
        <v>1</v>
      </c>
      <c r="B1546" s="83">
        <v>2007</v>
      </c>
      <c r="C1546" s="84" t="s">
        <v>570</v>
      </c>
      <c r="D1546" s="84" t="s">
        <v>579</v>
      </c>
      <c r="F1546" s="25" t="s">
        <v>121</v>
      </c>
      <c r="G1546" s="28"/>
      <c r="H1546" s="28"/>
      <c r="I1546" s="28"/>
      <c r="J1546" s="28"/>
      <c r="K1546" s="28"/>
      <c r="L1546" s="28"/>
      <c r="M1546" s="28"/>
      <c r="N1546" s="28"/>
      <c r="O1546" s="28"/>
      <c r="P1546" s="28"/>
      <c r="Q1546" s="28"/>
      <c r="R1546" s="22"/>
      <c r="S1546" s="22"/>
      <c r="T1546" s="22"/>
    </row>
    <row r="1547" spans="1:20">
      <c r="A1547" s="83">
        <v>1</v>
      </c>
      <c r="B1547" s="83">
        <v>2007</v>
      </c>
      <c r="C1547" s="84" t="s">
        <v>570</v>
      </c>
      <c r="D1547" s="84" t="s">
        <v>579</v>
      </c>
      <c r="F1547" s="25" t="s">
        <v>182</v>
      </c>
      <c r="G1547" s="30">
        <v>0.4000000000000199</v>
      </c>
      <c r="H1547" s="30">
        <v>-2.0999999999999948</v>
      </c>
      <c r="I1547" s="30">
        <v>-2.7000000000000735</v>
      </c>
      <c r="J1547" s="30">
        <v>-2.9000000000000052</v>
      </c>
      <c r="K1547" s="30">
        <v>-3.1000000000000507</v>
      </c>
      <c r="L1547" s="30">
        <v>-3.2000000000000175</v>
      </c>
      <c r="M1547" s="30">
        <v>-3.3999999999999493</v>
      </c>
      <c r="N1547" s="30">
        <v>-3.8999999999999204</v>
      </c>
      <c r="O1547" s="30">
        <v>-4.6000000000000512</v>
      </c>
      <c r="P1547" s="30">
        <v>-5.4000000000000909</v>
      </c>
      <c r="Q1547" s="28"/>
      <c r="R1547" s="22"/>
      <c r="S1547" s="22"/>
      <c r="T1547" s="22"/>
    </row>
    <row r="1548" spans="1:20">
      <c r="A1548" s="83">
        <v>1</v>
      </c>
      <c r="B1548" s="83">
        <v>2007</v>
      </c>
      <c r="C1548" s="84" t="s">
        <v>570</v>
      </c>
      <c r="D1548" s="84" t="s">
        <v>579</v>
      </c>
      <c r="F1548" s="25" t="s">
        <v>178</v>
      </c>
      <c r="G1548" s="31">
        <v>-0.35</v>
      </c>
      <c r="H1548" s="31">
        <v>0.29499999999999998</v>
      </c>
      <c r="I1548" s="31">
        <v>0.27099999999999902</v>
      </c>
      <c r="J1548" s="31">
        <v>0.67599999999999882</v>
      </c>
      <c r="K1548" s="31">
        <v>0.89299999999999979</v>
      </c>
      <c r="L1548" s="31">
        <v>0.83000000000000052</v>
      </c>
      <c r="M1548" s="31">
        <v>-9.8999999999999755E-2</v>
      </c>
      <c r="N1548" s="31">
        <v>-0.73799999999999955</v>
      </c>
      <c r="O1548" s="31">
        <v>-1.0709999999999997</v>
      </c>
      <c r="P1548" s="31">
        <v>-1.2749999999999999</v>
      </c>
      <c r="Q1548" s="28"/>
      <c r="R1548" s="22"/>
      <c r="S1548" s="22"/>
      <c r="T1548" s="22"/>
    </row>
    <row r="1549" spans="1:20">
      <c r="A1549" s="83">
        <v>1</v>
      </c>
      <c r="B1549" s="83">
        <v>2007</v>
      </c>
      <c r="C1549" s="84" t="s">
        <v>570</v>
      </c>
      <c r="D1549" s="84" t="s">
        <v>580</v>
      </c>
      <c r="F1549" s="25" t="s">
        <v>352</v>
      </c>
      <c r="G1549" s="28"/>
      <c r="H1549" s="28"/>
      <c r="I1549" s="28"/>
      <c r="J1549" s="28"/>
      <c r="K1549" s="28"/>
      <c r="L1549" s="28"/>
      <c r="M1549" s="28"/>
      <c r="N1549" s="28"/>
      <c r="O1549" s="28"/>
      <c r="P1549" s="28"/>
      <c r="Q1549" s="28"/>
      <c r="R1549" s="22"/>
      <c r="S1549" s="22"/>
      <c r="T1549" s="22"/>
    </row>
    <row r="1550" spans="1:20">
      <c r="A1550" s="83">
        <v>1</v>
      </c>
      <c r="B1550" s="83">
        <v>2007</v>
      </c>
      <c r="C1550" s="84" t="s">
        <v>570</v>
      </c>
      <c r="D1550" s="84" t="s">
        <v>580</v>
      </c>
      <c r="F1550" s="25" t="s">
        <v>227</v>
      </c>
      <c r="G1550" s="30">
        <v>0.11064842367009611</v>
      </c>
      <c r="H1550" s="30">
        <v>0.24389590914972545</v>
      </c>
      <c r="I1550" s="30">
        <v>-3.314039709820793E-2</v>
      </c>
      <c r="J1550" s="30">
        <v>-0.28527308054803591</v>
      </c>
      <c r="K1550" s="30">
        <v>-7.9929416978608003E-2</v>
      </c>
      <c r="L1550" s="30">
        <v>0.44676790995368598</v>
      </c>
      <c r="M1550" s="30">
        <v>1.3541509943741554</v>
      </c>
      <c r="N1550" s="30">
        <v>2.7233623880068589</v>
      </c>
      <c r="O1550" s="30">
        <v>4.5171906649029143</v>
      </c>
      <c r="P1550" s="30">
        <v>6.7288013003170688</v>
      </c>
      <c r="Q1550" s="28"/>
      <c r="R1550" s="22"/>
      <c r="S1550" s="22"/>
      <c r="T1550" s="22"/>
    </row>
    <row r="1551" spans="1:20">
      <c r="A1551" s="83">
        <v>1</v>
      </c>
      <c r="B1551" s="83">
        <v>2007</v>
      </c>
      <c r="C1551" s="84" t="s">
        <v>570</v>
      </c>
      <c r="D1551" s="84" t="s">
        <v>580</v>
      </c>
      <c r="F1551" s="25" t="s">
        <v>353</v>
      </c>
      <c r="G1551" s="31">
        <v>-8.0909999999999993</v>
      </c>
      <c r="H1551" s="31">
        <v>-7.55</v>
      </c>
      <c r="I1551" s="31">
        <v>-9.06</v>
      </c>
      <c r="J1551" s="31">
        <v>-5.6260000000000003</v>
      </c>
      <c r="K1551" s="31">
        <v>-4.4930000000000003</v>
      </c>
      <c r="L1551" s="31">
        <v>-3.125</v>
      </c>
      <c r="M1551" s="31">
        <v>-2.0920000000000001</v>
      </c>
      <c r="N1551" s="31">
        <v>-1.7250000000000001</v>
      </c>
      <c r="O1551" s="31">
        <v>-1.425</v>
      </c>
      <c r="P1551" s="31">
        <v>-1.5549999999999999</v>
      </c>
      <c r="Q1551" s="28"/>
      <c r="R1551" s="22"/>
      <c r="S1551" s="22"/>
      <c r="T1551" s="22"/>
    </row>
    <row r="1552" spans="1:20">
      <c r="A1552" s="83">
        <v>1</v>
      </c>
      <c r="B1552" s="83">
        <v>2007</v>
      </c>
      <c r="C1552" s="84" t="s">
        <v>571</v>
      </c>
      <c r="D1552" s="84" t="s">
        <v>579</v>
      </c>
      <c r="F1552" s="25" t="s">
        <v>246</v>
      </c>
      <c r="G1552" s="28"/>
      <c r="H1552" s="28"/>
      <c r="I1552" s="28"/>
      <c r="J1552" s="28"/>
      <c r="K1552" s="28"/>
      <c r="L1552" s="28"/>
      <c r="M1552" s="28"/>
      <c r="N1552" s="28"/>
      <c r="O1552" s="28"/>
      <c r="P1552" s="28"/>
      <c r="Q1552" s="28"/>
      <c r="R1552" s="22"/>
      <c r="S1552" s="22"/>
      <c r="T1552" s="22"/>
    </row>
    <row r="1553" spans="1:20">
      <c r="A1553" s="83">
        <v>1</v>
      </c>
      <c r="B1553" s="83">
        <v>2007</v>
      </c>
      <c r="C1553" s="84" t="s">
        <v>571</v>
      </c>
      <c r="D1553" s="84" t="s">
        <v>579</v>
      </c>
      <c r="F1553" s="25" t="s">
        <v>120</v>
      </c>
      <c r="G1553" s="30">
        <v>-14.3</v>
      </c>
      <c r="H1553" s="30">
        <v>-5.3010000000000002</v>
      </c>
      <c r="I1553" s="30">
        <v>1.3859999999999999</v>
      </c>
      <c r="J1553" s="30">
        <v>3.431</v>
      </c>
      <c r="K1553" s="30">
        <v>3.9470000000000001</v>
      </c>
      <c r="L1553" s="30">
        <v>1.488</v>
      </c>
      <c r="M1553" s="30">
        <v>0.63300000000000001</v>
      </c>
      <c r="N1553" s="30">
        <v>0.61</v>
      </c>
      <c r="O1553" s="30">
        <v>0.41399999999999998</v>
      </c>
      <c r="P1553" s="30">
        <v>0.78</v>
      </c>
      <c r="Q1553" s="28"/>
      <c r="R1553" s="22"/>
      <c r="S1553" s="22"/>
      <c r="T1553" s="22"/>
    </row>
    <row r="1554" spans="1:20">
      <c r="A1554" s="83">
        <v>1</v>
      </c>
      <c r="B1554" s="83">
        <v>2007</v>
      </c>
      <c r="C1554" s="84" t="s">
        <v>571</v>
      </c>
      <c r="D1554" s="84" t="s">
        <v>579</v>
      </c>
      <c r="F1554" s="25" t="s">
        <v>121</v>
      </c>
      <c r="G1554" s="28"/>
      <c r="H1554" s="28"/>
      <c r="I1554" s="28"/>
      <c r="J1554" s="28"/>
      <c r="K1554" s="28"/>
      <c r="L1554" s="28"/>
      <c r="M1554" s="28"/>
      <c r="N1554" s="28"/>
      <c r="O1554" s="28"/>
      <c r="P1554" s="28"/>
      <c r="Q1554" s="28"/>
      <c r="R1554" s="22"/>
      <c r="S1554" s="22"/>
      <c r="T1554" s="22"/>
    </row>
    <row r="1555" spans="1:20">
      <c r="A1555" s="83">
        <v>1</v>
      </c>
      <c r="B1555" s="83">
        <v>2007</v>
      </c>
      <c r="C1555" s="84" t="s">
        <v>571</v>
      </c>
      <c r="D1555" s="84" t="s">
        <v>579</v>
      </c>
      <c r="F1555" s="32" t="s">
        <v>122</v>
      </c>
      <c r="G1555" s="30">
        <v>-17.012</v>
      </c>
      <c r="H1555" s="30">
        <v>-21.629000000000001</v>
      </c>
      <c r="I1555" s="30">
        <v>-28.062000000000001</v>
      </c>
      <c r="J1555" s="30">
        <v>-33.694000000000003</v>
      </c>
      <c r="K1555" s="30">
        <v>-40.463999999999999</v>
      </c>
      <c r="L1555" s="30">
        <v>-41.648000000000003</v>
      </c>
      <c r="M1555" s="30">
        <v>-49.776000000000003</v>
      </c>
      <c r="N1555" s="30">
        <v>-60.231000000000002</v>
      </c>
      <c r="O1555" s="30">
        <v>-70.519000000000005</v>
      </c>
      <c r="P1555" s="30">
        <v>-82.188000000000002</v>
      </c>
      <c r="Q1555" s="28"/>
      <c r="R1555" s="22"/>
      <c r="S1555" s="22"/>
      <c r="T1555" s="22"/>
    </row>
    <row r="1556" spans="1:20">
      <c r="A1556" s="83">
        <v>1</v>
      </c>
      <c r="B1556" s="83">
        <v>2007</v>
      </c>
      <c r="C1556" s="84" t="s">
        <v>571</v>
      </c>
      <c r="D1556" s="84" t="s">
        <v>579</v>
      </c>
      <c r="F1556" s="32" t="s">
        <v>125</v>
      </c>
      <c r="G1556" s="30">
        <v>-2.1930000000000001</v>
      </c>
      <c r="H1556" s="30">
        <v>-4.9039999999999999</v>
      </c>
      <c r="I1556" s="30">
        <v>-6.258</v>
      </c>
      <c r="J1556" s="30">
        <v>-6.5940000000000003</v>
      </c>
      <c r="K1556" s="30">
        <v>-7.0449999999999999</v>
      </c>
      <c r="L1556" s="30">
        <v>-7.4379999999999997</v>
      </c>
      <c r="M1556" s="30">
        <v>-8.1989999999999998</v>
      </c>
      <c r="N1556" s="30">
        <v>-9.08</v>
      </c>
      <c r="O1556" s="30">
        <v>-10.035</v>
      </c>
      <c r="P1556" s="30">
        <v>-11.063000000000001</v>
      </c>
      <c r="Q1556" s="28"/>
      <c r="R1556" s="22"/>
      <c r="S1556" s="22"/>
      <c r="T1556" s="22"/>
    </row>
    <row r="1557" spans="1:20">
      <c r="A1557" s="83">
        <v>1</v>
      </c>
      <c r="B1557" s="83">
        <v>2007</v>
      </c>
      <c r="C1557" s="84" t="s">
        <v>571</v>
      </c>
      <c r="D1557" s="84" t="s">
        <v>579</v>
      </c>
      <c r="F1557" s="32" t="s">
        <v>369</v>
      </c>
      <c r="G1557" s="30">
        <v>-4.4669999999999996</v>
      </c>
      <c r="H1557" s="30">
        <v>-5.1680000000000001</v>
      </c>
      <c r="I1557" s="30">
        <v>-4.9969999999999999</v>
      </c>
      <c r="J1557" s="30">
        <v>-4.01</v>
      </c>
      <c r="K1557" s="30">
        <v>-3.573</v>
      </c>
      <c r="L1557" s="30">
        <v>-2.9590000000000001</v>
      </c>
      <c r="M1557" s="30">
        <v>-2.2629999999999999</v>
      </c>
      <c r="N1557" s="30">
        <v>-1.601</v>
      </c>
      <c r="O1557" s="30">
        <v>-1.141</v>
      </c>
      <c r="P1557" s="30">
        <v>-0.54500000000000004</v>
      </c>
      <c r="Q1557" s="28"/>
      <c r="R1557" s="22"/>
      <c r="S1557" s="22"/>
      <c r="T1557" s="22"/>
    </row>
    <row r="1558" spans="1:20">
      <c r="A1558" s="83">
        <v>1</v>
      </c>
      <c r="B1558" s="83">
        <v>2007</v>
      </c>
      <c r="C1558" s="84" t="s">
        <v>571</v>
      </c>
      <c r="D1558" s="84" t="s">
        <v>579</v>
      </c>
      <c r="F1558" s="32" t="s">
        <v>178</v>
      </c>
      <c r="G1558" s="30">
        <v>-9.1720000000000148</v>
      </c>
      <c r="H1558" s="30">
        <v>-2.8510000000000062</v>
      </c>
      <c r="I1558" s="30">
        <v>4.3120000000000758</v>
      </c>
      <c r="J1558" s="30">
        <v>-2.375</v>
      </c>
      <c r="K1558" s="30">
        <v>-5.3879999999999484</v>
      </c>
      <c r="L1558" s="30">
        <v>-5.4119999999999777</v>
      </c>
      <c r="M1558" s="30">
        <v>-5.5250000000000625</v>
      </c>
      <c r="N1558" s="30">
        <v>-4.9490000000000691</v>
      </c>
      <c r="O1558" s="30">
        <v>-4.8159999999999314</v>
      </c>
      <c r="P1558" s="30">
        <v>-3.2819999999999112</v>
      </c>
      <c r="Q1558" s="28"/>
      <c r="R1558" s="22"/>
      <c r="S1558" s="22"/>
      <c r="T1558" s="22"/>
    </row>
    <row r="1559" spans="1:20">
      <c r="A1559" s="83">
        <v>1</v>
      </c>
      <c r="B1559" s="83">
        <v>2007</v>
      </c>
      <c r="C1559" s="84" t="s">
        <v>571</v>
      </c>
      <c r="D1559" s="84" t="s">
        <v>580</v>
      </c>
      <c r="F1559" s="25" t="s">
        <v>352</v>
      </c>
      <c r="G1559" s="28"/>
      <c r="H1559" s="28"/>
      <c r="I1559" s="28"/>
      <c r="J1559" s="28"/>
      <c r="K1559" s="28"/>
      <c r="L1559" s="28"/>
      <c r="M1559" s="28"/>
      <c r="N1559" s="28"/>
      <c r="O1559" s="28"/>
      <c r="P1559" s="28"/>
      <c r="Q1559" s="28"/>
      <c r="R1559" s="22"/>
      <c r="S1559" s="22"/>
      <c r="T1559" s="22"/>
    </row>
    <row r="1560" spans="1:20">
      <c r="A1560" s="83">
        <v>1</v>
      </c>
      <c r="B1560" s="83">
        <v>2007</v>
      </c>
      <c r="C1560" s="84" t="s">
        <v>571</v>
      </c>
      <c r="D1560" s="84" t="s">
        <v>580</v>
      </c>
      <c r="F1560" s="25" t="s">
        <v>227</v>
      </c>
      <c r="G1560" s="30">
        <v>-2.3539027995183206</v>
      </c>
      <c r="H1560" s="30">
        <v>-8.6462538306245946</v>
      </c>
      <c r="I1560" s="30">
        <v>-12.96280807617698</v>
      </c>
      <c r="J1560" s="30">
        <v>-16.643822637886629</v>
      </c>
      <c r="K1560" s="30">
        <v>-20.675894131185604</v>
      </c>
      <c r="L1560" s="30">
        <v>-25.29488597497711</v>
      </c>
      <c r="M1560" s="30">
        <v>-30.338556673128096</v>
      </c>
      <c r="N1560" s="30">
        <v>-35.97115255851984</v>
      </c>
      <c r="O1560" s="30">
        <v>-42.268620727269401</v>
      </c>
      <c r="P1560" s="30">
        <v>-49.290451965446643</v>
      </c>
      <c r="Q1560" s="28"/>
      <c r="R1560" s="22"/>
      <c r="S1560" s="22"/>
      <c r="T1560" s="22"/>
    </row>
    <row r="1561" spans="1:20">
      <c r="A1561" s="83">
        <v>1</v>
      </c>
      <c r="B1561" s="83">
        <v>2007</v>
      </c>
      <c r="C1561" s="84" t="s">
        <v>571</v>
      </c>
      <c r="D1561" s="84" t="s">
        <v>580</v>
      </c>
      <c r="F1561" s="25" t="s">
        <v>178</v>
      </c>
      <c r="G1561" s="33">
        <v>-3.5222286127640143</v>
      </c>
      <c r="H1561" s="33">
        <v>-1.68143505594409</v>
      </c>
      <c r="I1561" s="33">
        <v>0.19336968188484116</v>
      </c>
      <c r="J1561" s="33">
        <v>8.7055461780356946E-2</v>
      </c>
      <c r="K1561" s="33">
        <v>1.1571907161812633</v>
      </c>
      <c r="L1561" s="33">
        <v>0.94331539528194841</v>
      </c>
      <c r="M1561" s="33">
        <v>0.5872954457642845</v>
      </c>
      <c r="N1561" s="33">
        <v>0.34142400596932565</v>
      </c>
      <c r="O1561" s="33">
        <v>-5.0044412136310709E-2</v>
      </c>
      <c r="P1561" s="33">
        <v>-0.4774058905420534</v>
      </c>
      <c r="Q1561" s="28"/>
      <c r="R1561" s="22"/>
      <c r="S1561" s="22"/>
      <c r="T1561" s="22"/>
    </row>
    <row r="1562" spans="1:20">
      <c r="A1562" s="83">
        <v>1</v>
      </c>
      <c r="B1562" s="83">
        <v>2007</v>
      </c>
      <c r="F1562" s="22"/>
      <c r="G1562" s="28"/>
      <c r="H1562" s="28"/>
      <c r="I1562" s="28"/>
      <c r="J1562" s="28"/>
      <c r="K1562" s="28"/>
      <c r="L1562" s="28"/>
      <c r="M1562" s="28"/>
      <c r="N1562" s="28"/>
      <c r="O1562" s="28"/>
      <c r="P1562" s="28"/>
      <c r="Q1562" s="28"/>
      <c r="R1562" s="22"/>
      <c r="S1562" s="22"/>
      <c r="T1562" s="22"/>
    </row>
    <row r="1563" spans="1:20">
      <c r="A1563" s="83">
        <v>1</v>
      </c>
      <c r="B1563" s="83">
        <v>2007</v>
      </c>
      <c r="C1563" s="84" t="s">
        <v>575</v>
      </c>
      <c r="D1563" s="84" t="s">
        <v>586</v>
      </c>
      <c r="F1563" s="22" t="s">
        <v>370</v>
      </c>
      <c r="G1563" s="28">
        <f>+H1531-SUM(G1533:G1536)+SUM(G1540:G1561)</f>
        <v>172.08611194183243</v>
      </c>
      <c r="H1563" s="28">
        <f t="shared" ref="H1563:P1563" si="79">+I1531-SUM(H1533:H1536)+SUM(H1540:H1561)</f>
        <v>98.156677408017913</v>
      </c>
      <c r="I1563" s="28">
        <f t="shared" si="79"/>
        <v>116.38960505297155</v>
      </c>
      <c r="J1563" s="28">
        <f t="shared" si="79"/>
        <v>136.92872711057552</v>
      </c>
      <c r="K1563" s="28">
        <f t="shared" si="79"/>
        <v>12.459751659064096</v>
      </c>
      <c r="L1563" s="28">
        <f t="shared" si="79"/>
        <v>-170.38067072583866</v>
      </c>
      <c r="M1563" s="28">
        <f t="shared" si="79"/>
        <v>-159.30113638119784</v>
      </c>
      <c r="N1563" s="28">
        <f t="shared" si="79"/>
        <v>-184.61625021256231</v>
      </c>
      <c r="O1563" s="28">
        <f t="shared" si="79"/>
        <v>-208.4662359332267</v>
      </c>
      <c r="P1563" s="28">
        <f t="shared" si="79"/>
        <v>-191.69536213756373</v>
      </c>
      <c r="Q1563" s="34">
        <v>-249</v>
      </c>
      <c r="R1563" s="22"/>
      <c r="S1563" s="22"/>
      <c r="T1563" s="22"/>
    </row>
    <row r="1564" spans="1:20">
      <c r="F1564" s="22"/>
      <c r="G1564" s="29"/>
      <c r="H1564" s="29"/>
      <c r="I1564" s="29"/>
      <c r="J1564" s="29"/>
      <c r="K1564" s="29"/>
      <c r="L1564" s="29"/>
      <c r="M1564" s="29"/>
      <c r="N1564" s="29"/>
      <c r="O1564" s="29"/>
      <c r="P1564" s="29"/>
      <c r="Q1564" s="29"/>
      <c r="R1564" s="29"/>
      <c r="S1564" s="22"/>
      <c r="T1564" s="22"/>
    </row>
    <row r="1565" spans="1:20">
      <c r="A1565" s="83">
        <v>3</v>
      </c>
      <c r="B1565" s="83">
        <v>2007</v>
      </c>
      <c r="C1565" s="84" t="s">
        <v>574</v>
      </c>
      <c r="F1565" s="22" t="s">
        <v>322</v>
      </c>
      <c r="G1565" s="22"/>
      <c r="H1565" s="22"/>
      <c r="I1565" s="22"/>
      <c r="J1565" s="22"/>
      <c r="K1565" s="22"/>
      <c r="L1565" s="22"/>
      <c r="M1565" s="22"/>
      <c r="N1565" s="22"/>
      <c r="O1565" s="22"/>
      <c r="P1565" s="22"/>
      <c r="Q1565" s="22"/>
      <c r="R1565" s="22"/>
      <c r="S1565" s="22"/>
      <c r="T1565" s="22"/>
    </row>
    <row r="1566" spans="1:20" ht="15">
      <c r="A1566" s="83">
        <v>3</v>
      </c>
      <c r="B1566" s="83">
        <v>2007</v>
      </c>
      <c r="C1566" s="84" t="s">
        <v>571</v>
      </c>
      <c r="D1566" s="84" t="s">
        <v>578</v>
      </c>
      <c r="F1566" s="26" t="s">
        <v>246</v>
      </c>
      <c r="G1566" s="1">
        <v>0</v>
      </c>
      <c r="H1566" s="1">
        <v>0</v>
      </c>
      <c r="I1566" s="1">
        <v>0</v>
      </c>
      <c r="J1566" s="1">
        <v>1</v>
      </c>
      <c r="K1566" s="1">
        <v>1</v>
      </c>
      <c r="L1566" s="1">
        <v>1</v>
      </c>
      <c r="M1566" s="1">
        <v>1</v>
      </c>
      <c r="N1566" s="1">
        <v>1</v>
      </c>
      <c r="O1566" s="1">
        <v>1</v>
      </c>
      <c r="P1566" s="1">
        <v>1</v>
      </c>
      <c r="Q1566" s="1">
        <v>1</v>
      </c>
    </row>
    <row r="1567" spans="1:20" ht="15">
      <c r="A1567" s="83">
        <v>3</v>
      </c>
      <c r="B1567" s="83">
        <v>2007</v>
      </c>
      <c r="C1567" s="84" t="s">
        <v>574</v>
      </c>
      <c r="F1567" s="26" t="s">
        <v>323</v>
      </c>
    </row>
    <row r="1568" spans="1:20">
      <c r="A1568" s="83">
        <v>3</v>
      </c>
      <c r="B1568" s="83">
        <v>2007</v>
      </c>
      <c r="C1568" s="84" t="s">
        <v>572</v>
      </c>
      <c r="D1568" s="84" t="s">
        <v>579</v>
      </c>
      <c r="F1568" s="25" t="s">
        <v>244</v>
      </c>
    </row>
    <row r="1569" spans="1:18">
      <c r="A1569" s="83">
        <v>3</v>
      </c>
      <c r="B1569" s="83">
        <v>2007</v>
      </c>
      <c r="C1569" s="84" t="s">
        <v>572</v>
      </c>
      <c r="D1569" s="84" t="s">
        <v>579</v>
      </c>
      <c r="F1569" s="25" t="s">
        <v>120</v>
      </c>
    </row>
    <row r="1570" spans="1:18">
      <c r="A1570" s="83">
        <v>3</v>
      </c>
      <c r="B1570" s="83">
        <v>2007</v>
      </c>
      <c r="C1570" s="84" t="s">
        <v>572</v>
      </c>
      <c r="D1570" s="84" t="s">
        <v>579</v>
      </c>
      <c r="F1570" s="25" t="s">
        <v>324</v>
      </c>
      <c r="G1570" s="1">
        <v>1</v>
      </c>
      <c r="H1570" s="1">
        <v>2</v>
      </c>
      <c r="I1570" s="1">
        <v>2</v>
      </c>
      <c r="J1570" s="1">
        <v>2</v>
      </c>
      <c r="K1570" s="1">
        <v>3</v>
      </c>
      <c r="L1570" s="1">
        <v>3</v>
      </c>
      <c r="M1570" s="1">
        <v>3</v>
      </c>
      <c r="N1570" s="1">
        <v>3</v>
      </c>
      <c r="O1570" s="1">
        <v>3</v>
      </c>
      <c r="P1570" s="1">
        <v>3</v>
      </c>
      <c r="Q1570" s="1">
        <v>3</v>
      </c>
    </row>
    <row r="1571" spans="1:18">
      <c r="A1571" s="83">
        <v>3</v>
      </c>
      <c r="B1571" s="83">
        <v>2007</v>
      </c>
      <c r="C1571" s="84" t="s">
        <v>572</v>
      </c>
      <c r="D1571" s="84" t="s">
        <v>579</v>
      </c>
      <c r="F1571" s="25" t="s">
        <v>325</v>
      </c>
      <c r="G1571" s="1">
        <v>7</v>
      </c>
      <c r="H1571" s="1">
        <v>11</v>
      </c>
      <c r="I1571" s="1">
        <v>11</v>
      </c>
      <c r="J1571" s="1">
        <v>10</v>
      </c>
      <c r="K1571" s="1">
        <v>10</v>
      </c>
      <c r="L1571" s="1">
        <v>10</v>
      </c>
      <c r="M1571" s="1">
        <v>10</v>
      </c>
      <c r="N1571" s="1">
        <v>11</v>
      </c>
      <c r="O1571" s="1">
        <v>11</v>
      </c>
      <c r="P1571" s="1">
        <v>11</v>
      </c>
      <c r="Q1571" s="1">
        <v>11</v>
      </c>
    </row>
    <row r="1572" spans="1:18">
      <c r="A1572" s="83">
        <v>3</v>
      </c>
      <c r="B1572" s="83">
        <v>2007</v>
      </c>
      <c r="C1572" s="84" t="s">
        <v>572</v>
      </c>
      <c r="D1572" s="84" t="s">
        <v>579</v>
      </c>
      <c r="F1572" s="25" t="s">
        <v>121</v>
      </c>
      <c r="G1572" s="1">
        <v>0</v>
      </c>
      <c r="H1572" s="1">
        <v>0</v>
      </c>
      <c r="I1572" s="1">
        <v>0</v>
      </c>
      <c r="J1572" s="1">
        <v>0</v>
      </c>
      <c r="K1572" s="1">
        <v>0</v>
      </c>
      <c r="L1572" s="1">
        <v>0</v>
      </c>
      <c r="M1572" s="1">
        <v>0</v>
      </c>
      <c r="N1572" s="1">
        <v>0</v>
      </c>
      <c r="O1572" s="1">
        <v>0</v>
      </c>
      <c r="P1572" s="1">
        <v>0</v>
      </c>
      <c r="Q1572" s="1">
        <v>0</v>
      </c>
    </row>
    <row r="1573" spans="1:18">
      <c r="A1573" s="83">
        <v>3</v>
      </c>
      <c r="B1573" s="83">
        <v>2007</v>
      </c>
      <c r="C1573" s="84" t="s">
        <v>572</v>
      </c>
      <c r="D1573" s="84" t="s">
        <v>580</v>
      </c>
      <c r="F1573" s="25" t="s">
        <v>351</v>
      </c>
      <c r="G1573" s="1">
        <v>0</v>
      </c>
      <c r="H1573" s="1">
        <v>1</v>
      </c>
      <c r="I1573" s="1">
        <v>1</v>
      </c>
      <c r="J1573" s="1">
        <v>2</v>
      </c>
      <c r="K1573" s="1">
        <v>3</v>
      </c>
      <c r="L1573" s="1">
        <v>3</v>
      </c>
      <c r="M1573" s="1">
        <v>4</v>
      </c>
      <c r="N1573" s="1">
        <v>5</v>
      </c>
      <c r="O1573" s="1">
        <v>6</v>
      </c>
      <c r="P1573" s="1">
        <v>7</v>
      </c>
      <c r="Q1573" s="1">
        <v>8</v>
      </c>
    </row>
    <row r="1574" spans="1:18" ht="15">
      <c r="A1574" s="83">
        <v>3</v>
      </c>
      <c r="B1574" s="83">
        <v>2007</v>
      </c>
      <c r="C1574" s="84" t="s">
        <v>571</v>
      </c>
      <c r="D1574" s="84" t="s">
        <v>579</v>
      </c>
      <c r="F1574" s="26" t="s">
        <v>246</v>
      </c>
    </row>
    <row r="1575" spans="1:18" ht="15">
      <c r="A1575" s="83">
        <v>3</v>
      </c>
      <c r="B1575" s="83">
        <v>2007</v>
      </c>
      <c r="C1575" s="84" t="s">
        <v>571</v>
      </c>
      <c r="D1575" s="84" t="s">
        <v>579</v>
      </c>
      <c r="F1575" s="26" t="s">
        <v>120</v>
      </c>
      <c r="G1575" s="1">
        <v>-3</v>
      </c>
      <c r="H1575" s="1">
        <v>-1</v>
      </c>
      <c r="I1575" s="1">
        <v>-1</v>
      </c>
      <c r="J1575" s="1">
        <v>-2</v>
      </c>
      <c r="K1575" s="1">
        <v>-2</v>
      </c>
      <c r="L1575" s="1">
        <v>-1</v>
      </c>
      <c r="M1575" s="1">
        <v>-2</v>
      </c>
      <c r="N1575" s="1">
        <v>-2</v>
      </c>
      <c r="O1575" s="1">
        <v>-2</v>
      </c>
      <c r="P1575" s="1">
        <v>-2</v>
      </c>
      <c r="Q1575" s="1">
        <v>-2</v>
      </c>
    </row>
    <row r="1576" spans="1:18" ht="15">
      <c r="A1576" s="83">
        <v>3</v>
      </c>
      <c r="B1576" s="83">
        <v>2007</v>
      </c>
      <c r="C1576" s="84" t="s">
        <v>571</v>
      </c>
      <c r="D1576" s="84" t="s">
        <v>579</v>
      </c>
      <c r="F1576" s="26" t="s">
        <v>121</v>
      </c>
    </row>
    <row r="1577" spans="1:18" ht="15">
      <c r="A1577" s="83">
        <v>3</v>
      </c>
      <c r="B1577" s="83">
        <v>2007</v>
      </c>
      <c r="C1577" s="84" t="s">
        <v>571</v>
      </c>
      <c r="D1577" s="84" t="s">
        <v>579</v>
      </c>
      <c r="F1577" s="26" t="s">
        <v>122</v>
      </c>
      <c r="G1577" s="1">
        <v>-2</v>
      </c>
      <c r="H1577" s="1">
        <v>1</v>
      </c>
      <c r="I1577" s="1">
        <v>4</v>
      </c>
      <c r="J1577" s="1">
        <v>5</v>
      </c>
      <c r="K1577" s="1">
        <v>7</v>
      </c>
      <c r="L1577" s="1">
        <v>2</v>
      </c>
      <c r="M1577" s="1">
        <v>4</v>
      </c>
      <c r="N1577" s="1">
        <v>4</v>
      </c>
      <c r="O1577" s="1">
        <v>3</v>
      </c>
      <c r="P1577" s="1">
        <v>5</v>
      </c>
      <c r="Q1577" s="1">
        <v>3</v>
      </c>
    </row>
    <row r="1578" spans="1:18" ht="15">
      <c r="A1578" s="83">
        <v>3</v>
      </c>
      <c r="B1578" s="83">
        <v>2007</v>
      </c>
      <c r="C1578" s="84" t="s">
        <v>571</v>
      </c>
      <c r="D1578" s="84" t="s">
        <v>579</v>
      </c>
      <c r="F1578" s="26" t="s">
        <v>125</v>
      </c>
      <c r="G1578" s="1">
        <v>0</v>
      </c>
      <c r="H1578" s="1">
        <v>0</v>
      </c>
      <c r="I1578" s="1">
        <v>1</v>
      </c>
      <c r="J1578" s="1">
        <v>1</v>
      </c>
      <c r="K1578" s="1">
        <v>1</v>
      </c>
      <c r="L1578" s="1">
        <v>2</v>
      </c>
      <c r="M1578" s="1">
        <v>3</v>
      </c>
      <c r="N1578" s="1">
        <v>4</v>
      </c>
      <c r="O1578" s="1">
        <v>5</v>
      </c>
      <c r="P1578" s="1">
        <v>6</v>
      </c>
      <c r="Q1578" s="1">
        <v>7</v>
      </c>
    </row>
    <row r="1579" spans="1:18" ht="15">
      <c r="A1579" s="83">
        <v>3</v>
      </c>
      <c r="B1579" s="83">
        <v>2007</v>
      </c>
      <c r="C1579" s="84" t="s">
        <v>571</v>
      </c>
      <c r="D1579" s="84" t="s">
        <v>579</v>
      </c>
      <c r="F1579" s="26" t="s">
        <v>182</v>
      </c>
      <c r="G1579" s="1">
        <v>-1</v>
      </c>
      <c r="H1579" s="1">
        <v>-1</v>
      </c>
      <c r="I1579" s="1">
        <v>-1</v>
      </c>
      <c r="J1579" s="1">
        <v>-1</v>
      </c>
      <c r="K1579" s="1">
        <v>-1</v>
      </c>
      <c r="L1579" s="1">
        <v>-1</v>
      </c>
      <c r="M1579" s="1">
        <v>-2</v>
      </c>
      <c r="N1579" s="1">
        <v>-2</v>
      </c>
      <c r="O1579" s="1">
        <v>-2</v>
      </c>
      <c r="P1579" s="1">
        <v>-3</v>
      </c>
      <c r="Q1579" s="1">
        <v>-3</v>
      </c>
    </row>
    <row r="1580" spans="1:18" ht="15">
      <c r="A1580" s="83">
        <v>3</v>
      </c>
      <c r="B1580" s="83">
        <v>2007</v>
      </c>
      <c r="C1580" s="84" t="s">
        <v>571</v>
      </c>
      <c r="D1580" s="84" t="s">
        <v>579</v>
      </c>
      <c r="F1580" s="26" t="s">
        <v>371</v>
      </c>
      <c r="G1580" s="1">
        <v>1</v>
      </c>
      <c r="H1580" s="1">
        <v>1</v>
      </c>
      <c r="I1580" s="1">
        <v>1</v>
      </c>
      <c r="J1580" s="1">
        <v>1</v>
      </c>
      <c r="K1580" s="1">
        <v>1</v>
      </c>
      <c r="L1580" s="1">
        <v>1</v>
      </c>
      <c r="M1580" s="1">
        <v>2</v>
      </c>
      <c r="N1580" s="1">
        <v>2</v>
      </c>
      <c r="O1580" s="1">
        <v>2</v>
      </c>
      <c r="P1580" s="1">
        <v>3</v>
      </c>
      <c r="Q1580" s="1">
        <v>3</v>
      </c>
    </row>
    <row r="1581" spans="1:18" ht="15">
      <c r="A1581" s="83">
        <v>3</v>
      </c>
      <c r="B1581" s="83">
        <v>2007</v>
      </c>
      <c r="C1581" s="84" t="s">
        <v>571</v>
      </c>
      <c r="D1581" s="84" t="s">
        <v>579</v>
      </c>
      <c r="F1581" s="26" t="s">
        <v>178</v>
      </c>
      <c r="G1581" s="1">
        <v>1</v>
      </c>
      <c r="H1581" s="1">
        <v>2</v>
      </c>
      <c r="I1581" s="1">
        <v>0</v>
      </c>
      <c r="J1581" s="1">
        <v>1</v>
      </c>
      <c r="K1581" s="1">
        <v>2</v>
      </c>
      <c r="L1581" s="1">
        <v>0</v>
      </c>
      <c r="M1581" s="1">
        <v>1</v>
      </c>
      <c r="N1581" s="1">
        <v>0</v>
      </c>
      <c r="O1581" s="1">
        <v>-1</v>
      </c>
      <c r="P1581" s="1">
        <v>-1</v>
      </c>
      <c r="Q1581" s="1">
        <v>2</v>
      </c>
    </row>
    <row r="1582" spans="1:18" ht="15">
      <c r="A1582" s="83">
        <v>3</v>
      </c>
      <c r="B1582" s="83">
        <v>2007</v>
      </c>
      <c r="C1582" s="84" t="s">
        <v>571</v>
      </c>
      <c r="D1582" s="84" t="s">
        <v>580</v>
      </c>
      <c r="F1582" s="26" t="s">
        <v>330</v>
      </c>
    </row>
    <row r="1583" spans="1:18">
      <c r="A1583" s="83">
        <v>3</v>
      </c>
      <c r="B1583" s="83">
        <v>2007</v>
      </c>
      <c r="C1583" s="84" t="s">
        <v>571</v>
      </c>
      <c r="D1583" s="84" t="s">
        <v>580</v>
      </c>
      <c r="F1583" s="22" t="s">
        <v>227</v>
      </c>
      <c r="G1583" s="1">
        <v>0</v>
      </c>
      <c r="H1583" s="1">
        <v>0</v>
      </c>
      <c r="I1583" s="1">
        <v>1</v>
      </c>
      <c r="J1583" s="1">
        <v>1</v>
      </c>
      <c r="K1583" s="1">
        <v>1</v>
      </c>
      <c r="L1583" s="1">
        <v>1</v>
      </c>
      <c r="M1583" s="1">
        <v>2</v>
      </c>
      <c r="N1583" s="1">
        <v>2</v>
      </c>
      <c r="O1583" s="1">
        <v>2</v>
      </c>
      <c r="P1583" s="1">
        <v>2</v>
      </c>
      <c r="Q1583" s="1">
        <v>3</v>
      </c>
    </row>
    <row r="1584" spans="1:18">
      <c r="A1584" s="83">
        <v>3</v>
      </c>
      <c r="B1584" s="83">
        <v>2007</v>
      </c>
      <c r="C1584" s="84" t="s">
        <v>571</v>
      </c>
      <c r="D1584" s="84" t="s">
        <v>580</v>
      </c>
      <c r="F1584" s="22" t="s">
        <v>178</v>
      </c>
      <c r="G1584" s="1">
        <v>1</v>
      </c>
      <c r="H1584" s="1">
        <v>-1</v>
      </c>
      <c r="I1584" s="1">
        <v>-1</v>
      </c>
      <c r="J1584" s="1">
        <v>1</v>
      </c>
      <c r="K1584" s="1">
        <v>-1</v>
      </c>
      <c r="L1584" s="1">
        <v>-4</v>
      </c>
      <c r="M1584" s="1">
        <v>-4</v>
      </c>
      <c r="N1584" s="1">
        <v>-4</v>
      </c>
      <c r="O1584" s="1">
        <v>-3</v>
      </c>
      <c r="P1584" s="1">
        <v>-1</v>
      </c>
      <c r="Q1584" s="1">
        <v>-2</v>
      </c>
      <c r="R1584" s="22"/>
    </row>
    <row r="1585" spans="1:17">
      <c r="A1585" s="83">
        <v>3</v>
      </c>
      <c r="B1585" s="83">
        <v>2007</v>
      </c>
      <c r="F1585" s="22"/>
    </row>
    <row r="1586" spans="1:17">
      <c r="A1586" s="83">
        <v>3</v>
      </c>
      <c r="B1586" s="83">
        <v>2007</v>
      </c>
      <c r="C1586" s="84" t="s">
        <v>575</v>
      </c>
      <c r="D1586" s="84" t="s">
        <v>586</v>
      </c>
      <c r="F1586" s="22" t="s">
        <v>372</v>
      </c>
      <c r="G1586" s="8">
        <f>+G1563-G1566+SUM(G1570:G1584)</f>
        <v>177.08611194183243</v>
      </c>
      <c r="H1586" s="8">
        <f t="shared" ref="H1586:Q1586" si="80">+H1563-H1566+SUM(H1570:H1584)</f>
        <v>113.15667740801791</v>
      </c>
      <c r="I1586" s="8">
        <f t="shared" si="80"/>
        <v>134.38960505297155</v>
      </c>
      <c r="J1586" s="8">
        <f t="shared" si="80"/>
        <v>156.92872711057552</v>
      </c>
      <c r="K1586" s="8">
        <f t="shared" si="80"/>
        <v>35.459751659064096</v>
      </c>
      <c r="L1586" s="8">
        <f t="shared" si="80"/>
        <v>-155.38067072583866</v>
      </c>
      <c r="M1586" s="8">
        <f t="shared" si="80"/>
        <v>-139.30113638119784</v>
      </c>
      <c r="N1586" s="8">
        <f t="shared" si="80"/>
        <v>-162.61625021256231</v>
      </c>
      <c r="O1586" s="8">
        <f t="shared" si="80"/>
        <v>-185.4662359332267</v>
      </c>
      <c r="P1586" s="8">
        <f t="shared" si="80"/>
        <v>-162.69536213756373</v>
      </c>
      <c r="Q1586" s="8">
        <f t="shared" si="80"/>
        <v>-217</v>
      </c>
    </row>
    <row r="1587" spans="1:17">
      <c r="F1587" s="22"/>
    </row>
    <row r="1588" spans="1:17">
      <c r="A1588" s="83">
        <v>8</v>
      </c>
      <c r="B1588" s="83">
        <v>2007</v>
      </c>
      <c r="C1588" s="84" t="s">
        <v>574</v>
      </c>
      <c r="F1588" s="25" t="s">
        <v>322</v>
      </c>
    </row>
    <row r="1589" spans="1:17">
      <c r="A1589" s="83">
        <v>8</v>
      </c>
      <c r="B1589" s="83">
        <v>2007</v>
      </c>
      <c r="C1589" s="84" t="s">
        <v>572</v>
      </c>
      <c r="D1589" s="84" t="s">
        <v>578</v>
      </c>
      <c r="F1589" s="25" t="s">
        <v>244</v>
      </c>
      <c r="G1589" s="35">
        <v>0</v>
      </c>
      <c r="H1589" s="35">
        <v>0</v>
      </c>
      <c r="I1589" s="35">
        <v>0</v>
      </c>
      <c r="J1589" s="36">
        <v>-3.5609999999999999</v>
      </c>
      <c r="K1589" s="36">
        <v>-2.2490000000000001</v>
      </c>
      <c r="L1589" s="36">
        <v>7.0810000000000004</v>
      </c>
      <c r="M1589" s="36">
        <v>-3.8740000000000001</v>
      </c>
      <c r="N1589" s="36">
        <v>1.139</v>
      </c>
      <c r="O1589" s="36">
        <v>0.995</v>
      </c>
      <c r="P1589" s="36">
        <v>0.75700000000000001</v>
      </c>
      <c r="Q1589" s="36">
        <v>0.56799999999999995</v>
      </c>
    </row>
    <row r="1590" spans="1:17">
      <c r="A1590" s="83">
        <v>8</v>
      </c>
      <c r="B1590" s="83">
        <v>2007</v>
      </c>
      <c r="C1590" s="84" t="s">
        <v>570</v>
      </c>
      <c r="D1590" s="84" t="s">
        <v>578</v>
      </c>
      <c r="F1590" s="25" t="s">
        <v>245</v>
      </c>
      <c r="G1590" s="36">
        <v>20.209</v>
      </c>
      <c r="H1590" s="36">
        <v>28.881</v>
      </c>
      <c r="I1590" s="36">
        <v>31.876000000000001</v>
      </c>
      <c r="J1590" s="36">
        <v>41.832000000000001</v>
      </c>
      <c r="K1590" s="36">
        <v>49.755000000000003</v>
      </c>
      <c r="L1590" s="36">
        <v>56.216999999999999</v>
      </c>
      <c r="M1590" s="36">
        <v>63.433</v>
      </c>
      <c r="N1590" s="36">
        <v>70.281999999999996</v>
      </c>
      <c r="O1590" s="36">
        <v>75.558999999999997</v>
      </c>
      <c r="P1590" s="36">
        <v>79.332999999999998</v>
      </c>
      <c r="Q1590" s="36">
        <v>84.659000000000006</v>
      </c>
    </row>
    <row r="1591" spans="1:17">
      <c r="A1591" s="83">
        <v>8</v>
      </c>
      <c r="B1591" s="83">
        <v>2007</v>
      </c>
      <c r="C1591" s="84" t="s">
        <v>571</v>
      </c>
      <c r="D1591" s="84" t="s">
        <v>578</v>
      </c>
      <c r="F1591" s="25" t="s">
        <v>246</v>
      </c>
      <c r="G1591" s="36">
        <v>14.797000000000001</v>
      </c>
      <c r="H1591" s="36">
        <v>22.187000000000001</v>
      </c>
      <c r="I1591" s="36">
        <v>14.067</v>
      </c>
      <c r="J1591" s="36">
        <v>10.574</v>
      </c>
      <c r="K1591" s="36">
        <v>10.387</v>
      </c>
      <c r="L1591" s="36">
        <v>8.734</v>
      </c>
      <c r="M1591" s="36">
        <v>9.2390000000000008</v>
      </c>
      <c r="N1591" s="36">
        <v>8.9290000000000003</v>
      </c>
      <c r="O1591" s="36">
        <v>8.1880000000000006</v>
      </c>
      <c r="P1591" s="36">
        <v>8.8140000000000001</v>
      </c>
      <c r="Q1591" s="36">
        <v>7.9989999999999997</v>
      </c>
    </row>
    <row r="1592" spans="1:17">
      <c r="A1592" s="83">
        <v>8</v>
      </c>
      <c r="B1592" s="83">
        <v>2007</v>
      </c>
      <c r="C1592" s="84" t="s">
        <v>574</v>
      </c>
      <c r="F1592" s="25" t="s">
        <v>323</v>
      </c>
    </row>
    <row r="1593" spans="1:17">
      <c r="A1593" s="83">
        <v>8</v>
      </c>
      <c r="B1593" s="83">
        <v>2007</v>
      </c>
      <c r="C1593" s="84" t="s">
        <v>572</v>
      </c>
      <c r="D1593" s="84" t="s">
        <v>579</v>
      </c>
      <c r="F1593" s="25" t="s">
        <v>244</v>
      </c>
    </row>
    <row r="1594" spans="1:17">
      <c r="A1594" s="83">
        <v>8</v>
      </c>
      <c r="B1594" s="83">
        <v>2007</v>
      </c>
      <c r="C1594" s="84" t="s">
        <v>572</v>
      </c>
      <c r="D1594" s="84" t="s">
        <v>579</v>
      </c>
      <c r="F1594" s="25" t="s">
        <v>120</v>
      </c>
    </row>
    <row r="1595" spans="1:17">
      <c r="A1595" s="83">
        <v>8</v>
      </c>
      <c r="B1595" s="83">
        <v>2007</v>
      </c>
      <c r="C1595" s="84" t="s">
        <v>572</v>
      </c>
      <c r="D1595" s="84" t="s">
        <v>579</v>
      </c>
      <c r="F1595" s="25" t="s">
        <v>324</v>
      </c>
      <c r="G1595" s="36">
        <v>25.637</v>
      </c>
      <c r="H1595" s="36">
        <v>66.805000000000007</v>
      </c>
      <c r="I1595" s="36">
        <v>89.858999999999995</v>
      </c>
      <c r="J1595" s="36">
        <v>100.092</v>
      </c>
      <c r="K1595" s="36">
        <v>104.82</v>
      </c>
      <c r="L1595" s="36">
        <v>106.44</v>
      </c>
      <c r="M1595" s="36">
        <v>109.17</v>
      </c>
      <c r="N1595" s="36">
        <v>111.47199999999999</v>
      </c>
      <c r="O1595" s="36">
        <v>113.764</v>
      </c>
      <c r="P1595" s="36">
        <v>116.608</v>
      </c>
      <c r="Q1595" s="36">
        <v>118.333</v>
      </c>
    </row>
    <row r="1596" spans="1:17">
      <c r="A1596" s="83">
        <v>8</v>
      </c>
      <c r="B1596" s="83">
        <v>2007</v>
      </c>
      <c r="C1596" s="84" t="s">
        <v>572</v>
      </c>
      <c r="D1596" s="84" t="s">
        <v>579</v>
      </c>
      <c r="F1596" s="25" t="s">
        <v>325</v>
      </c>
      <c r="G1596" s="36">
        <v>2.2280000000000002</v>
      </c>
      <c r="H1596" s="36">
        <v>9.6639999999999997</v>
      </c>
      <c r="I1596" s="36">
        <v>13.407999999999999</v>
      </c>
      <c r="J1596" s="36">
        <v>16.145</v>
      </c>
      <c r="K1596" s="36">
        <v>17.821999999999999</v>
      </c>
      <c r="L1596" s="36">
        <v>18.747</v>
      </c>
      <c r="M1596" s="36">
        <v>19.283000000000001</v>
      </c>
      <c r="N1596" s="36">
        <v>19.686</v>
      </c>
      <c r="O1596" s="36">
        <v>20.094000000000001</v>
      </c>
      <c r="P1596" s="36">
        <v>20.516999999999999</v>
      </c>
      <c r="Q1596" s="36">
        <v>20.939</v>
      </c>
    </row>
    <row r="1597" spans="1:17">
      <c r="A1597" s="83">
        <v>8</v>
      </c>
      <c r="B1597" s="83">
        <v>2007</v>
      </c>
      <c r="C1597" s="84" t="s">
        <v>572</v>
      </c>
      <c r="D1597" s="84" t="s">
        <v>579</v>
      </c>
      <c r="F1597" s="25" t="s">
        <v>121</v>
      </c>
      <c r="G1597" s="35">
        <v>0</v>
      </c>
      <c r="H1597" s="35">
        <v>2.786</v>
      </c>
      <c r="I1597" s="35">
        <v>0</v>
      </c>
      <c r="J1597" s="35">
        <v>0</v>
      </c>
      <c r="K1597" s="35">
        <v>0</v>
      </c>
      <c r="L1597" s="35">
        <v>0</v>
      </c>
      <c r="M1597" s="35">
        <v>0</v>
      </c>
      <c r="N1597" s="35">
        <v>0</v>
      </c>
      <c r="O1597" s="35">
        <v>0</v>
      </c>
      <c r="P1597" s="35">
        <v>0</v>
      </c>
      <c r="Q1597" s="35">
        <v>0</v>
      </c>
    </row>
    <row r="1598" spans="1:17">
      <c r="A1598" s="83">
        <v>8</v>
      </c>
      <c r="B1598" s="83">
        <v>2007</v>
      </c>
      <c r="C1598" s="84" t="s">
        <v>572</v>
      </c>
      <c r="D1598" s="84" t="s">
        <v>580</v>
      </c>
      <c r="F1598" s="25" t="s">
        <v>351</v>
      </c>
      <c r="G1598" s="8">
        <v>0</v>
      </c>
      <c r="H1598" s="8">
        <v>3.3903584000000002</v>
      </c>
      <c r="I1598" s="8">
        <v>8.1424399999999988</v>
      </c>
      <c r="J1598" s="8">
        <v>13.974586500000001</v>
      </c>
      <c r="K1598" s="8">
        <v>20.588684399999998</v>
      </c>
      <c r="L1598" s="8">
        <v>27.519517900000004</v>
      </c>
      <c r="M1598" s="8">
        <v>34.980093600000004</v>
      </c>
      <c r="N1598" s="8">
        <v>43.103627299999999</v>
      </c>
      <c r="O1598" s="8">
        <v>51.646012800000001</v>
      </c>
      <c r="P1598" s="8">
        <v>60.766420999999994</v>
      </c>
      <c r="Q1598" s="8">
        <v>70.460255000000004</v>
      </c>
    </row>
    <row r="1599" spans="1:17">
      <c r="A1599" s="83">
        <v>8</v>
      </c>
      <c r="B1599" s="83">
        <v>2007</v>
      </c>
      <c r="C1599" s="84" t="s">
        <v>570</v>
      </c>
      <c r="D1599" s="84" t="s">
        <v>579</v>
      </c>
      <c r="F1599" s="25" t="s">
        <v>245</v>
      </c>
    </row>
    <row r="1600" spans="1:17">
      <c r="A1600" s="83">
        <v>8</v>
      </c>
      <c r="B1600" s="83">
        <v>2007</v>
      </c>
      <c r="C1600" s="84" t="s">
        <v>570</v>
      </c>
      <c r="D1600" s="84" t="s">
        <v>579</v>
      </c>
      <c r="F1600" s="25" t="s">
        <v>120</v>
      </c>
      <c r="G1600" s="36">
        <v>0</v>
      </c>
      <c r="H1600" s="36">
        <v>1.536</v>
      </c>
      <c r="I1600" s="36">
        <v>2.3530000000000002</v>
      </c>
      <c r="J1600" s="36">
        <v>2.81</v>
      </c>
      <c r="K1600" s="36">
        <v>2.8290000000000002</v>
      </c>
      <c r="L1600" s="36">
        <v>3.2450000000000001</v>
      </c>
      <c r="M1600" s="36">
        <v>3.1880000000000002</v>
      </c>
      <c r="N1600" s="36">
        <v>2.9670000000000001</v>
      </c>
      <c r="O1600" s="36">
        <v>2.8170000000000002</v>
      </c>
      <c r="P1600" s="36">
        <v>3.3639999999999999</v>
      </c>
      <c r="Q1600" s="36">
        <v>3.62</v>
      </c>
    </row>
    <row r="1601" spans="1:17">
      <c r="A1601" s="83">
        <v>8</v>
      </c>
      <c r="B1601" s="83">
        <v>2007</v>
      </c>
      <c r="C1601" s="84" t="s">
        <v>570</v>
      </c>
      <c r="D1601" s="84" t="s">
        <v>579</v>
      </c>
      <c r="F1601" s="25" t="s">
        <v>121</v>
      </c>
      <c r="G1601" s="36"/>
      <c r="H1601" s="36"/>
      <c r="I1601" s="36"/>
      <c r="J1601" s="36"/>
      <c r="K1601" s="36"/>
      <c r="L1601" s="36"/>
      <c r="M1601" s="36"/>
      <c r="N1601" s="36"/>
      <c r="O1601" s="36"/>
      <c r="P1601" s="36"/>
      <c r="Q1601" s="36"/>
    </row>
    <row r="1602" spans="1:17">
      <c r="A1602" s="83">
        <v>8</v>
      </c>
      <c r="B1602" s="83">
        <v>2007</v>
      </c>
      <c r="C1602" s="84" t="s">
        <v>570</v>
      </c>
      <c r="D1602" s="84" t="s">
        <v>579</v>
      </c>
      <c r="F1602" s="25" t="s">
        <v>182</v>
      </c>
      <c r="G1602" s="35">
        <v>0</v>
      </c>
      <c r="H1602" s="35">
        <v>4.4000000000000004</v>
      </c>
      <c r="I1602" s="35">
        <v>5.3099999999999863</v>
      </c>
      <c r="J1602" s="35">
        <v>5.0999999999999996</v>
      </c>
      <c r="K1602" s="35">
        <v>5.3100000000000138</v>
      </c>
      <c r="L1602" s="35">
        <v>5.3000000000000229</v>
      </c>
      <c r="M1602" s="35">
        <v>5.4</v>
      </c>
      <c r="N1602" s="35">
        <v>5.4000000000000057</v>
      </c>
      <c r="O1602" s="35">
        <v>5.7</v>
      </c>
      <c r="P1602" s="35">
        <v>5.9</v>
      </c>
      <c r="Q1602" s="35">
        <v>5.9999999999999769</v>
      </c>
    </row>
    <row r="1603" spans="1:17">
      <c r="A1603" s="83">
        <v>8</v>
      </c>
      <c r="B1603" s="83">
        <v>2007</v>
      </c>
      <c r="C1603" s="84" t="s">
        <v>570</v>
      </c>
      <c r="D1603" s="84" t="s">
        <v>579</v>
      </c>
      <c r="F1603" s="25" t="s">
        <v>373</v>
      </c>
      <c r="G1603" s="8">
        <v>-0.64200000000000002</v>
      </c>
      <c r="H1603" s="8">
        <v>-1.1240000000000001</v>
      </c>
      <c r="I1603" s="8">
        <v>-2.1190000000000002</v>
      </c>
      <c r="J1603" s="8">
        <v>-1.732</v>
      </c>
      <c r="K1603" s="8">
        <v>-1.7569999999999999</v>
      </c>
      <c r="L1603" s="8">
        <v>-1.9370000000000001</v>
      </c>
      <c r="M1603" s="8">
        <v>-2.1549999999999998</v>
      </c>
      <c r="N1603" s="8">
        <v>-2.3719999999999999</v>
      </c>
      <c r="O1603" s="8">
        <v>-2.4700000000000002</v>
      </c>
      <c r="P1603" s="8">
        <v>-2.6680000000000001</v>
      </c>
      <c r="Q1603" s="8">
        <v>-2.8420000000000001</v>
      </c>
    </row>
    <row r="1604" spans="1:17">
      <c r="A1604" s="83">
        <v>8</v>
      </c>
      <c r="B1604" s="83">
        <v>2007</v>
      </c>
      <c r="C1604" s="84" t="s">
        <v>570</v>
      </c>
      <c r="D1604" s="84" t="s">
        <v>579</v>
      </c>
      <c r="F1604" s="25" t="s">
        <v>122</v>
      </c>
      <c r="G1604" s="36">
        <v>0</v>
      </c>
      <c r="H1604" s="36">
        <v>0.57999999999999996</v>
      </c>
      <c r="I1604" s="36">
        <v>0.62</v>
      </c>
      <c r="J1604" s="36">
        <v>0.96</v>
      </c>
      <c r="K1604" s="36">
        <v>1.42</v>
      </c>
      <c r="L1604" s="36">
        <v>1.41</v>
      </c>
      <c r="M1604" s="36">
        <v>1.57</v>
      </c>
      <c r="N1604" s="36">
        <v>1.69</v>
      </c>
      <c r="O1604" s="36">
        <v>1.82</v>
      </c>
      <c r="P1604" s="36">
        <v>2.04</v>
      </c>
      <c r="Q1604" s="36">
        <v>2.13</v>
      </c>
    </row>
    <row r="1605" spans="1:17">
      <c r="A1605" s="83">
        <v>8</v>
      </c>
      <c r="B1605" s="83">
        <v>2007</v>
      </c>
      <c r="C1605" s="84" t="s">
        <v>570</v>
      </c>
      <c r="D1605" s="84" t="s">
        <v>579</v>
      </c>
      <c r="F1605" s="25" t="s">
        <v>183</v>
      </c>
      <c r="G1605" s="36">
        <v>0.69799999999999995</v>
      </c>
      <c r="H1605" s="36">
        <v>1.2450000000000001</v>
      </c>
      <c r="I1605" s="36">
        <v>1.2390000000000001</v>
      </c>
      <c r="J1605" s="36">
        <v>1.1020000000000001</v>
      </c>
      <c r="K1605" s="36">
        <v>1.1080000000000001</v>
      </c>
      <c r="L1605" s="36">
        <v>1.107</v>
      </c>
      <c r="M1605" s="36">
        <v>1.1220000000000001</v>
      </c>
      <c r="N1605" s="36">
        <v>1.1679999999999999</v>
      </c>
      <c r="O1605" s="36">
        <v>1.222</v>
      </c>
      <c r="P1605" s="36">
        <v>1.282</v>
      </c>
      <c r="Q1605" s="36">
        <v>1.3320000000000001</v>
      </c>
    </row>
    <row r="1606" spans="1:17">
      <c r="A1606" s="83">
        <v>8</v>
      </c>
      <c r="B1606" s="83">
        <v>2007</v>
      </c>
      <c r="C1606" s="84" t="s">
        <v>570</v>
      </c>
      <c r="D1606" s="84" t="s">
        <v>579</v>
      </c>
      <c r="F1606" s="25" t="s">
        <v>178</v>
      </c>
      <c r="G1606" s="35">
        <v>-0.50600000000000001</v>
      </c>
      <c r="H1606" s="35">
        <v>0.61120974309893406</v>
      </c>
      <c r="I1606" s="35">
        <v>1.3137049727006822</v>
      </c>
      <c r="J1606" s="35">
        <v>2.2532635024200323</v>
      </c>
      <c r="K1606" s="35">
        <v>2.558668949670448</v>
      </c>
      <c r="L1606" s="35">
        <v>2.4698876809775259</v>
      </c>
      <c r="M1606" s="35">
        <v>2.7028763344423501</v>
      </c>
      <c r="N1606" s="35">
        <v>2.7699462363953691</v>
      </c>
      <c r="O1606" s="35">
        <v>2.8426234230792851</v>
      </c>
      <c r="P1606" s="35">
        <v>3.0818272609426103</v>
      </c>
      <c r="Q1606" s="35">
        <v>3.1471010687335559</v>
      </c>
    </row>
    <row r="1607" spans="1:17">
      <c r="A1607" s="83">
        <v>8</v>
      </c>
      <c r="B1607" s="83">
        <v>2007</v>
      </c>
      <c r="C1607" s="84" t="s">
        <v>570</v>
      </c>
      <c r="D1607" s="84" t="s">
        <v>580</v>
      </c>
      <c r="F1607" s="25" t="s">
        <v>352</v>
      </c>
      <c r="G1607" s="8"/>
      <c r="H1607" s="8"/>
      <c r="I1607" s="8"/>
      <c r="J1607" s="8"/>
      <c r="K1607" s="8"/>
      <c r="L1607" s="8"/>
      <c r="M1607" s="8"/>
      <c r="N1607" s="8"/>
      <c r="O1607" s="8"/>
      <c r="P1607" s="8"/>
      <c r="Q1607" s="8"/>
    </row>
    <row r="1608" spans="1:17">
      <c r="A1608" s="83">
        <v>8</v>
      </c>
      <c r="B1608" s="83">
        <v>2007</v>
      </c>
      <c r="C1608" s="84" t="s">
        <v>570</v>
      </c>
      <c r="D1608" s="84" t="s">
        <v>580</v>
      </c>
      <c r="F1608" s="25" t="s">
        <v>227</v>
      </c>
      <c r="G1608" s="36">
        <v>0</v>
      </c>
      <c r="H1608" s="36">
        <v>-1.3250091983711463</v>
      </c>
      <c r="I1608" s="36">
        <v>-2.3602267492817077</v>
      </c>
      <c r="J1608" s="36">
        <v>-3.4794567561878122</v>
      </c>
      <c r="K1608" s="36">
        <v>-5.0039400284545899</v>
      </c>
      <c r="L1608" s="36">
        <v>-6.96058878638555</v>
      </c>
      <c r="M1608" s="36">
        <v>-9.3715089354818044</v>
      </c>
      <c r="N1608" s="36">
        <v>-12.280433962180018</v>
      </c>
      <c r="O1608" s="36">
        <v>-15.667421812115725</v>
      </c>
      <c r="P1608" s="36">
        <v>-19.440884517666113</v>
      </c>
      <c r="Q1608" s="36">
        <v>-23.614498186595043</v>
      </c>
    </row>
    <row r="1609" spans="1:17">
      <c r="A1609" s="83">
        <v>8</v>
      </c>
      <c r="B1609" s="83">
        <v>2007</v>
      </c>
      <c r="C1609" s="84" t="s">
        <v>570</v>
      </c>
      <c r="D1609" s="84" t="s">
        <v>580</v>
      </c>
      <c r="F1609" s="25" t="s">
        <v>353</v>
      </c>
      <c r="G1609" s="36">
        <v>4.6589999999999998</v>
      </c>
      <c r="H1609" s="36">
        <v>0</v>
      </c>
      <c r="I1609" s="36">
        <v>5.93</v>
      </c>
      <c r="J1609" s="36">
        <v>6.915</v>
      </c>
      <c r="K1609" s="36">
        <v>6.6139999999999999</v>
      </c>
      <c r="L1609" s="36">
        <v>6.03</v>
      </c>
      <c r="M1609" s="36">
        <v>5.33</v>
      </c>
      <c r="N1609" s="36">
        <v>4.5460000000000003</v>
      </c>
      <c r="O1609" s="36">
        <v>3.7229999999999999</v>
      </c>
      <c r="P1609" s="36">
        <v>3.2570000000000001</v>
      </c>
      <c r="Q1609" s="36">
        <v>2.3450000000000002</v>
      </c>
    </row>
    <row r="1610" spans="1:17">
      <c r="A1610" s="83">
        <v>8</v>
      </c>
      <c r="B1610" s="83">
        <v>2007</v>
      </c>
      <c r="C1610" s="84" t="s">
        <v>571</v>
      </c>
      <c r="D1610" s="84" t="s">
        <v>579</v>
      </c>
      <c r="F1610" s="25" t="s">
        <v>246</v>
      </c>
      <c r="G1610" s="35"/>
      <c r="H1610" s="35"/>
      <c r="I1610" s="35"/>
      <c r="J1610" s="35"/>
      <c r="K1610" s="35"/>
      <c r="L1610" s="35"/>
      <c r="M1610" s="35"/>
      <c r="N1610" s="35"/>
      <c r="O1610" s="35"/>
      <c r="P1610" s="35"/>
      <c r="Q1610" s="35"/>
    </row>
    <row r="1611" spans="1:17">
      <c r="A1611" s="83">
        <v>8</v>
      </c>
      <c r="B1611" s="83">
        <v>2007</v>
      </c>
      <c r="C1611" s="84" t="s">
        <v>571</v>
      </c>
      <c r="D1611" s="84" t="s">
        <v>579</v>
      </c>
      <c r="F1611" s="25" t="s">
        <v>120</v>
      </c>
      <c r="G1611" s="35">
        <v>-15.129</v>
      </c>
      <c r="H1611" s="35">
        <v>-4.2949999999999999</v>
      </c>
      <c r="I1611" s="35">
        <v>-3.2349999999999999</v>
      </c>
      <c r="J1611" s="35">
        <v>-2.4209999999999998</v>
      </c>
      <c r="K1611" s="35">
        <v>-2.2629999999999999</v>
      </c>
      <c r="L1611" s="35">
        <v>-1.1850000000000001</v>
      </c>
      <c r="M1611" s="35">
        <v>-0.80800000000000005</v>
      </c>
      <c r="N1611" s="35">
        <v>-0.77700000000000002</v>
      </c>
      <c r="O1611" s="35">
        <v>-0.78100000000000003</v>
      </c>
      <c r="P1611" s="35">
        <v>-0.81799999999999995</v>
      </c>
      <c r="Q1611" s="35">
        <v>-0.84</v>
      </c>
    </row>
    <row r="1612" spans="1:17">
      <c r="A1612" s="83">
        <v>8</v>
      </c>
      <c r="B1612" s="83">
        <v>2007</v>
      </c>
      <c r="C1612" s="84" t="s">
        <v>571</v>
      </c>
      <c r="D1612" s="84" t="s">
        <v>579</v>
      </c>
      <c r="F1612" s="25" t="s">
        <v>121</v>
      </c>
      <c r="G1612" s="35"/>
      <c r="H1612" s="35"/>
      <c r="I1612" s="35"/>
      <c r="J1612" s="35"/>
      <c r="K1612" s="35"/>
      <c r="L1612" s="35"/>
      <c r="M1612" s="35"/>
      <c r="N1612" s="35"/>
      <c r="O1612" s="35"/>
      <c r="P1612" s="35"/>
      <c r="Q1612" s="35"/>
    </row>
    <row r="1613" spans="1:17">
      <c r="A1613" s="83">
        <v>8</v>
      </c>
      <c r="B1613" s="83">
        <v>2007</v>
      </c>
      <c r="C1613" s="84" t="s">
        <v>571</v>
      </c>
      <c r="D1613" s="84" t="s">
        <v>579</v>
      </c>
      <c r="F1613" s="25" t="s">
        <v>122</v>
      </c>
      <c r="G1613" s="35">
        <v>6.0309999999999997</v>
      </c>
      <c r="H1613" s="35">
        <v>4.5</v>
      </c>
      <c r="I1613" s="35">
        <v>4.5999999999999996</v>
      </c>
      <c r="J1613" s="35">
        <v>3.8</v>
      </c>
      <c r="K1613" s="35">
        <v>4</v>
      </c>
      <c r="L1613" s="35">
        <v>4.2</v>
      </c>
      <c r="M1613" s="35">
        <v>4.5</v>
      </c>
      <c r="N1613" s="35">
        <v>4.7</v>
      </c>
      <c r="O1613" s="35">
        <v>5.0999999999999996</v>
      </c>
      <c r="P1613" s="35">
        <v>5.4</v>
      </c>
      <c r="Q1613" s="35">
        <v>5.9</v>
      </c>
    </row>
    <row r="1614" spans="1:17">
      <c r="A1614" s="83">
        <v>8</v>
      </c>
      <c r="B1614" s="83">
        <v>2007</v>
      </c>
      <c r="C1614" s="84" t="s">
        <v>571</v>
      </c>
      <c r="D1614" s="84" t="s">
        <v>579</v>
      </c>
      <c r="F1614" s="25" t="s">
        <v>373</v>
      </c>
      <c r="G1614" s="35">
        <v>0.76800000000000002</v>
      </c>
      <c r="H1614" s="35">
        <v>0.81299999999999994</v>
      </c>
      <c r="I1614" s="35">
        <v>0.86599999999999999</v>
      </c>
      <c r="J1614" s="35">
        <v>0.92200000000000004</v>
      </c>
      <c r="K1614" s="35">
        <v>0.96699999999999997</v>
      </c>
      <c r="L1614" s="35">
        <v>1.0009999999999999</v>
      </c>
      <c r="M1614" s="35">
        <v>1.0469999999999999</v>
      </c>
      <c r="N1614" s="35">
        <v>1.0980000000000001</v>
      </c>
      <c r="O1614" s="35">
        <v>1.1459999999999999</v>
      </c>
      <c r="P1614" s="35">
        <v>1.1930000000000001</v>
      </c>
      <c r="Q1614" s="35">
        <v>1.244</v>
      </c>
    </row>
    <row r="1615" spans="1:17">
      <c r="A1615" s="83">
        <v>8</v>
      </c>
      <c r="B1615" s="83">
        <v>2007</v>
      </c>
      <c r="C1615" s="84" t="s">
        <v>571</v>
      </c>
      <c r="D1615" s="84" t="s">
        <v>579</v>
      </c>
      <c r="F1615" s="25" t="s">
        <v>178</v>
      </c>
      <c r="G1615" s="35">
        <v>-2.9809999999999994</v>
      </c>
      <c r="H1615" s="35">
        <v>2.6647902569010675</v>
      </c>
      <c r="I1615" s="35">
        <v>2.2312950272993319</v>
      </c>
      <c r="J1615" s="35">
        <v>2.2867364975799687</v>
      </c>
      <c r="K1615" s="35">
        <v>0</v>
      </c>
      <c r="L1615" s="35">
        <v>0</v>
      </c>
      <c r="M1615" s="35">
        <v>-0.61487633444234913</v>
      </c>
      <c r="N1615" s="35">
        <v>0</v>
      </c>
      <c r="O1615" s="35">
        <v>0</v>
      </c>
      <c r="P1615" s="35">
        <v>0</v>
      </c>
      <c r="Q1615" s="35">
        <v>0</v>
      </c>
    </row>
    <row r="1616" spans="1:17">
      <c r="A1616" s="83">
        <v>8</v>
      </c>
      <c r="B1616" s="83">
        <v>2007</v>
      </c>
      <c r="C1616" s="84" t="s">
        <v>571</v>
      </c>
      <c r="D1616" s="84" t="s">
        <v>580</v>
      </c>
      <c r="F1616" s="25" t="s">
        <v>352</v>
      </c>
      <c r="G1616" s="35"/>
      <c r="H1616" s="35"/>
      <c r="I1616" s="35"/>
      <c r="J1616" s="35"/>
      <c r="K1616" s="35"/>
      <c r="L1616" s="35"/>
      <c r="M1616" s="35"/>
      <c r="N1616" s="35"/>
      <c r="O1616" s="35"/>
      <c r="P1616" s="35"/>
      <c r="Q1616" s="35"/>
    </row>
    <row r="1617" spans="1:21">
      <c r="A1617" s="83">
        <v>8</v>
      </c>
      <c r="B1617" s="83">
        <v>2007</v>
      </c>
      <c r="C1617" s="84" t="s">
        <v>571</v>
      </c>
      <c r="D1617" s="84" t="s">
        <v>580</v>
      </c>
      <c r="F1617" s="25" t="s">
        <v>227</v>
      </c>
      <c r="G1617" s="35">
        <v>0</v>
      </c>
      <c r="H1617" s="35">
        <v>-1.8613492016288538</v>
      </c>
      <c r="I1617" s="35">
        <v>-2.5572132507182901</v>
      </c>
      <c r="J1617" s="35">
        <v>-2.9881297438121903</v>
      </c>
      <c r="K1617" s="35">
        <v>-3.3867443715454102</v>
      </c>
      <c r="L1617" s="35">
        <v>-3.7859291136144497</v>
      </c>
      <c r="M1617" s="35">
        <v>-4.0975846645181999</v>
      </c>
      <c r="N1617" s="35">
        <v>-4.5621933378199806</v>
      </c>
      <c r="O1617" s="35">
        <v>-4.9565909878842795</v>
      </c>
      <c r="P1617" s="35">
        <v>-5.3685364823338801</v>
      </c>
      <c r="Q1617" s="35">
        <v>-5.78975681340496</v>
      </c>
    </row>
    <row r="1618" spans="1:21">
      <c r="A1618" s="83">
        <v>8</v>
      </c>
      <c r="B1618" s="83">
        <v>2007</v>
      </c>
      <c r="C1618" s="84" t="s">
        <v>571</v>
      </c>
      <c r="D1618" s="84" t="s">
        <v>580</v>
      </c>
      <c r="F1618" s="25" t="s">
        <v>178</v>
      </c>
      <c r="G1618" s="35">
        <v>-5</v>
      </c>
      <c r="H1618" s="35">
        <v>3</v>
      </c>
      <c r="I1618" s="35">
        <v>1.3120000000000001</v>
      </c>
      <c r="J1618" s="35">
        <v>0.95699999999999996</v>
      </c>
      <c r="K1618" s="35">
        <v>1</v>
      </c>
      <c r="L1618" s="35">
        <v>1.1859999999999999</v>
      </c>
      <c r="M1618" s="35">
        <v>0.58299999999999996</v>
      </c>
      <c r="N1618" s="35">
        <v>-1</v>
      </c>
      <c r="O1618" s="35">
        <v>-0.56399999999999995</v>
      </c>
      <c r="P1618" s="35">
        <v>-1.0309999999999999</v>
      </c>
      <c r="Q1618" s="35">
        <v>-1</v>
      </c>
      <c r="R1618" s="22"/>
    </row>
    <row r="1619" spans="1:21">
      <c r="A1619" s="83">
        <v>8</v>
      </c>
      <c r="B1619" s="83">
        <v>2007</v>
      </c>
      <c r="F1619" s="25"/>
      <c r="G1619" s="35"/>
      <c r="H1619" s="35"/>
      <c r="I1619" s="35"/>
      <c r="J1619" s="35"/>
      <c r="K1619" s="35"/>
      <c r="L1619" s="35"/>
      <c r="M1619" s="35"/>
      <c r="N1619" s="35"/>
      <c r="O1619" s="35"/>
      <c r="P1619" s="35"/>
      <c r="Q1619" s="35"/>
    </row>
    <row r="1620" spans="1:21">
      <c r="A1620" s="83">
        <v>8</v>
      </c>
      <c r="B1620" s="83">
        <v>2007</v>
      </c>
      <c r="C1620" s="84" t="s">
        <v>575</v>
      </c>
      <c r="D1620" s="84" t="s">
        <v>646</v>
      </c>
      <c r="F1620" s="22" t="s">
        <v>374</v>
      </c>
      <c r="G1620" s="36">
        <f t="shared" ref="G1620:Q1620" si="81">+G1586-SUM(G1589:G1591)+SUM(G1595:G1618)</f>
        <v>157.84311194183243</v>
      </c>
      <c r="H1620" s="36">
        <f t="shared" si="81"/>
        <v>155.47867740801794</v>
      </c>
      <c r="I1620" s="36">
        <f t="shared" si="81"/>
        <v>215.35960505297152</v>
      </c>
      <c r="J1620" s="36">
        <f t="shared" si="81"/>
        <v>254.78072711057555</v>
      </c>
      <c r="K1620" s="36">
        <f t="shared" si="81"/>
        <v>134.19342060873456</v>
      </c>
      <c r="L1620" s="36">
        <f t="shared" si="81"/>
        <v>-62.625783044861151</v>
      </c>
      <c r="M1620" s="36">
        <f t="shared" si="81"/>
        <v>-36.27013638119783</v>
      </c>
      <c r="N1620" s="36">
        <f t="shared" si="81"/>
        <v>-65.357303976166946</v>
      </c>
      <c r="O1620" s="36">
        <f t="shared" si="81"/>
        <v>-84.772612510147439</v>
      </c>
      <c r="P1620" s="36">
        <f t="shared" si="81"/>
        <v>-57.516534876621108</v>
      </c>
      <c r="Q1620" s="36">
        <f t="shared" si="81"/>
        <v>-108.86189893126647</v>
      </c>
    </row>
    <row r="1621" spans="1:21">
      <c r="A1621" s="83">
        <v>8</v>
      </c>
      <c r="B1621" s="83">
        <v>2007</v>
      </c>
      <c r="C1621" s="84" t="s">
        <v>575</v>
      </c>
      <c r="D1621" s="84" t="s">
        <v>586</v>
      </c>
      <c r="F1621" s="25" t="s">
        <v>375</v>
      </c>
      <c r="G1621" s="37">
        <v>157.85903267816261</v>
      </c>
      <c r="H1621" s="37">
        <v>154.63659814434786</v>
      </c>
      <c r="I1621" s="37">
        <v>215.34852578930213</v>
      </c>
      <c r="J1621" s="37">
        <v>254.67064784690592</v>
      </c>
      <c r="K1621" s="37">
        <v>133.97367239539446</v>
      </c>
      <c r="L1621" s="37">
        <v>-62.272749704244845</v>
      </c>
      <c r="M1621" s="37">
        <v>-36.040215644867345</v>
      </c>
      <c r="N1621" s="37">
        <v>-64.736329480948626</v>
      </c>
      <c r="O1621" s="37">
        <v>-85.454315196897298</v>
      </c>
      <c r="P1621" s="37">
        <v>-58.219440244153532</v>
      </c>
      <c r="Q1621" s="37">
        <v>-109.21065635894624</v>
      </c>
    </row>
    <row r="1622" spans="1:21">
      <c r="F1622" s="25"/>
      <c r="G1622" s="37"/>
      <c r="H1622" s="37"/>
      <c r="I1622" s="37"/>
      <c r="J1622" s="37"/>
      <c r="K1622" s="37"/>
      <c r="L1622" s="37"/>
      <c r="M1622" s="37"/>
      <c r="N1622" s="37"/>
      <c r="O1622" s="37"/>
      <c r="P1622" s="37"/>
      <c r="Q1622" s="37"/>
    </row>
    <row r="1623" spans="1:21">
      <c r="A1623" s="83">
        <v>1</v>
      </c>
      <c r="B1623" s="83">
        <v>2008</v>
      </c>
      <c r="C1623" s="84" t="s">
        <v>574</v>
      </c>
      <c r="F1623" s="25" t="s">
        <v>322</v>
      </c>
      <c r="R1623" s="38"/>
      <c r="S1623" s="38"/>
      <c r="T1623" s="38"/>
      <c r="U1623" s="38"/>
    </row>
    <row r="1624" spans="1:21">
      <c r="A1624" s="83">
        <v>1</v>
      </c>
      <c r="B1624" s="83">
        <v>2008</v>
      </c>
      <c r="C1624" s="84" t="s">
        <v>572</v>
      </c>
      <c r="D1624" s="84" t="s">
        <v>578</v>
      </c>
      <c r="F1624" s="25" t="s">
        <v>244</v>
      </c>
      <c r="G1624" s="37">
        <v>-69.1538194646281</v>
      </c>
      <c r="H1624" s="37">
        <v>19.740334776735899</v>
      </c>
      <c r="I1624" s="37">
        <v>6.0251914535319299E-2</v>
      </c>
      <c r="J1624" s="37">
        <v>0.71656298735754897</v>
      </c>
      <c r="K1624" s="37">
        <v>2.8942718072257501</v>
      </c>
      <c r="L1624" s="37">
        <v>-0.62679450337433795</v>
      </c>
      <c r="M1624" s="37">
        <v>1.0550086090359001</v>
      </c>
      <c r="N1624" s="37">
        <v>0.66882323194050197</v>
      </c>
      <c r="O1624" s="37">
        <v>0.47933692824756602</v>
      </c>
      <c r="P1624" s="37">
        <v>4.7782150591136399E-2</v>
      </c>
    </row>
    <row r="1625" spans="1:21">
      <c r="A1625" s="83">
        <v>1</v>
      </c>
      <c r="B1625" s="83">
        <v>2008</v>
      </c>
      <c r="C1625" s="84" t="s">
        <v>570</v>
      </c>
      <c r="D1625" s="84" t="s">
        <v>578</v>
      </c>
      <c r="F1625" s="25" t="s">
        <v>245</v>
      </c>
      <c r="G1625" s="37">
        <v>-33.292520168021703</v>
      </c>
      <c r="H1625" s="37">
        <v>-60.222049298177602</v>
      </c>
      <c r="I1625" s="37">
        <v>-62.659680664528899</v>
      </c>
      <c r="J1625" s="37">
        <v>-54.558878667025901</v>
      </c>
      <c r="K1625" s="37">
        <v>-44.827389058750903</v>
      </c>
      <c r="L1625" s="37">
        <v>-44.311041008782801</v>
      </c>
      <c r="M1625" s="37">
        <v>-43.982315127847002</v>
      </c>
      <c r="N1625" s="37">
        <v>-44.818599045842603</v>
      </c>
      <c r="O1625" s="37">
        <v>-45.198110248318898</v>
      </c>
      <c r="P1625" s="37">
        <v>-44.766764302727701</v>
      </c>
    </row>
    <row r="1626" spans="1:21">
      <c r="A1626" s="83">
        <v>1</v>
      </c>
      <c r="B1626" s="83">
        <v>2008</v>
      </c>
      <c r="C1626" s="84" t="s">
        <v>571</v>
      </c>
      <c r="D1626" s="84" t="s">
        <v>578</v>
      </c>
      <c r="F1626" s="25" t="s">
        <v>246</v>
      </c>
      <c r="G1626" s="39">
        <v>-13.6616579823816</v>
      </c>
      <c r="H1626" s="39">
        <v>2.2276618599485301</v>
      </c>
      <c r="I1626" s="39">
        <v>19.472632367123502</v>
      </c>
      <c r="J1626" s="39">
        <v>10.3117385254723</v>
      </c>
      <c r="K1626" s="39">
        <v>7.1467431875203298</v>
      </c>
      <c r="L1626" s="39">
        <v>10.1400862567505</v>
      </c>
      <c r="M1626" s="39">
        <v>7.3086448929332199</v>
      </c>
      <c r="N1626" s="39">
        <v>4.1610347456278101</v>
      </c>
      <c r="O1626" s="39">
        <v>2.4787212903262699</v>
      </c>
      <c r="P1626" s="39">
        <v>1.1639130610556401</v>
      </c>
    </row>
    <row r="1627" spans="1:21">
      <c r="A1627" s="83">
        <v>1</v>
      </c>
      <c r="B1627" s="83">
        <v>2008</v>
      </c>
      <c r="C1627" s="84" t="s">
        <v>574</v>
      </c>
      <c r="F1627" s="40" t="s">
        <v>323</v>
      </c>
      <c r="G1627" s="37"/>
      <c r="H1627" s="37"/>
      <c r="I1627" s="37"/>
      <c r="J1627" s="37"/>
      <c r="K1627" s="37"/>
      <c r="L1627" s="37"/>
      <c r="M1627" s="37"/>
      <c r="N1627" s="37"/>
      <c r="O1627" s="37"/>
      <c r="P1627" s="37"/>
      <c r="Q1627" s="38"/>
      <c r="R1627" s="38"/>
      <c r="S1627" s="38"/>
      <c r="T1627" s="38"/>
      <c r="U1627" s="38"/>
    </row>
    <row r="1628" spans="1:21">
      <c r="A1628" s="83">
        <v>1</v>
      </c>
      <c r="B1628" s="83">
        <v>2008</v>
      </c>
      <c r="C1628" s="84" t="s">
        <v>572</v>
      </c>
      <c r="D1628" s="84" t="s">
        <v>579</v>
      </c>
      <c r="F1628" s="38" t="s">
        <v>244</v>
      </c>
      <c r="G1628" s="37"/>
      <c r="H1628" s="37"/>
      <c r="I1628" s="37"/>
      <c r="J1628" s="37"/>
      <c r="K1628" s="37"/>
      <c r="L1628" s="37"/>
      <c r="M1628" s="37"/>
      <c r="N1628" s="37"/>
      <c r="O1628" s="37"/>
      <c r="P1628" s="37"/>
      <c r="Q1628" s="38"/>
      <c r="R1628" s="38"/>
      <c r="S1628" s="38"/>
      <c r="T1628" s="38"/>
      <c r="U1628" s="38"/>
    </row>
    <row r="1629" spans="1:21">
      <c r="A1629" s="83">
        <v>1</v>
      </c>
      <c r="B1629" s="83">
        <v>2008</v>
      </c>
      <c r="C1629" s="84" t="s">
        <v>572</v>
      </c>
      <c r="D1629" s="84" t="s">
        <v>579</v>
      </c>
      <c r="F1629" s="25" t="s">
        <v>120</v>
      </c>
      <c r="G1629" s="37"/>
      <c r="H1629" s="37"/>
      <c r="I1629" s="37"/>
      <c r="J1629" s="37"/>
      <c r="K1629" s="37"/>
      <c r="L1629" s="37"/>
      <c r="M1629" s="37"/>
      <c r="N1629" s="37"/>
      <c r="O1629" s="37"/>
      <c r="P1629" s="37"/>
      <c r="Q1629" s="38"/>
      <c r="R1629" s="38"/>
      <c r="S1629" s="38"/>
      <c r="T1629" s="38"/>
      <c r="U1629" s="38"/>
    </row>
    <row r="1630" spans="1:21">
      <c r="A1630" s="83">
        <v>1</v>
      </c>
      <c r="B1630" s="83">
        <v>2008</v>
      </c>
      <c r="C1630" s="84" t="s">
        <v>572</v>
      </c>
      <c r="D1630" s="84" t="s">
        <v>579</v>
      </c>
      <c r="F1630" s="25" t="s">
        <v>324</v>
      </c>
      <c r="G1630" s="37">
        <v>-20.088000000000001</v>
      </c>
      <c r="H1630" s="37">
        <v>-39.99</v>
      </c>
      <c r="I1630" s="37">
        <v>-50.603999999999999</v>
      </c>
      <c r="J1630" s="37">
        <v>-55.546999999999997</v>
      </c>
      <c r="K1630" s="37">
        <v>-55.692999999999998</v>
      </c>
      <c r="L1630" s="37">
        <v>-57.491999999999997</v>
      </c>
      <c r="M1630" s="37">
        <v>-58.451000000000001</v>
      </c>
      <c r="N1630" s="37">
        <v>-59.581000000000003</v>
      </c>
      <c r="O1630" s="37">
        <v>-61.805</v>
      </c>
      <c r="P1630" s="37">
        <v>-62.140999999999998</v>
      </c>
      <c r="Q1630" s="38"/>
      <c r="R1630" s="38"/>
      <c r="S1630" s="38"/>
      <c r="T1630" s="38"/>
      <c r="U1630" s="38"/>
    </row>
    <row r="1631" spans="1:21">
      <c r="A1631" s="83">
        <v>1</v>
      </c>
      <c r="B1631" s="83">
        <v>2008</v>
      </c>
      <c r="C1631" s="84" t="s">
        <v>572</v>
      </c>
      <c r="D1631" s="84" t="s">
        <v>579</v>
      </c>
      <c r="F1631" s="25" t="s">
        <v>325</v>
      </c>
      <c r="G1631" s="39">
        <v>5.0670000000000002</v>
      </c>
      <c r="H1631" s="39">
        <v>6.6280000000000001</v>
      </c>
      <c r="I1631" s="39">
        <v>6.657</v>
      </c>
      <c r="J1631" s="39">
        <v>5.6020000000000003</v>
      </c>
      <c r="K1631" s="39">
        <v>4.867</v>
      </c>
      <c r="L1631" s="39">
        <v>4.7380000000000004</v>
      </c>
      <c r="M1631" s="39">
        <v>4.4630000000000001</v>
      </c>
      <c r="N1631" s="39">
        <v>4.524</v>
      </c>
      <c r="O1631" s="39">
        <v>4.38</v>
      </c>
      <c r="P1631" s="39">
        <v>4.4290000000000003</v>
      </c>
      <c r="Q1631" s="38"/>
      <c r="R1631" s="38"/>
      <c r="S1631" s="38"/>
      <c r="T1631" s="38"/>
      <c r="U1631" s="38"/>
    </row>
    <row r="1632" spans="1:21">
      <c r="A1632" s="83">
        <v>1</v>
      </c>
      <c r="B1632" s="83">
        <v>2008</v>
      </c>
      <c r="C1632" s="84" t="s">
        <v>572</v>
      </c>
      <c r="D1632" s="84" t="s">
        <v>579</v>
      </c>
      <c r="F1632" s="40" t="s">
        <v>121</v>
      </c>
      <c r="G1632" s="37"/>
      <c r="H1632" s="37"/>
      <c r="I1632" s="37"/>
      <c r="J1632" s="37"/>
      <c r="K1632" s="37"/>
      <c r="L1632" s="37"/>
      <c r="M1632" s="37"/>
      <c r="N1632" s="37"/>
      <c r="O1632" s="37"/>
      <c r="P1632" s="37"/>
      <c r="Q1632" s="38"/>
      <c r="R1632" s="38"/>
      <c r="S1632" s="38"/>
      <c r="T1632" s="38"/>
      <c r="U1632" s="38"/>
    </row>
    <row r="1633" spans="1:21">
      <c r="A1633" s="83">
        <v>1</v>
      </c>
      <c r="B1633" s="83">
        <v>2008</v>
      </c>
      <c r="C1633" s="84" t="s">
        <v>572</v>
      </c>
      <c r="D1633" s="84" t="s">
        <v>579</v>
      </c>
      <c r="F1633" s="40" t="s">
        <v>376</v>
      </c>
      <c r="G1633" s="37">
        <v>0.2</v>
      </c>
      <c r="H1633" s="37">
        <v>0.5</v>
      </c>
      <c r="I1633" s="37">
        <v>0.7</v>
      </c>
      <c r="J1633" s="37">
        <v>0.8</v>
      </c>
      <c r="K1633" s="37">
        <v>0.9</v>
      </c>
      <c r="L1633" s="37">
        <v>1</v>
      </c>
      <c r="M1633" s="37">
        <v>1</v>
      </c>
      <c r="N1633" s="37">
        <v>0.8</v>
      </c>
      <c r="O1633" s="37">
        <v>0.5</v>
      </c>
      <c r="P1633" s="37">
        <v>0.2</v>
      </c>
      <c r="S1633" s="38"/>
      <c r="T1633" s="38"/>
      <c r="U1633" s="38"/>
    </row>
    <row r="1634" spans="1:21">
      <c r="A1634" s="83">
        <v>1</v>
      </c>
      <c r="B1634" s="83">
        <v>2008</v>
      </c>
      <c r="C1634" s="84" t="s">
        <v>572</v>
      </c>
      <c r="D1634" s="84" t="s">
        <v>579</v>
      </c>
      <c r="F1634" s="40" t="s">
        <v>122</v>
      </c>
      <c r="G1634" s="37">
        <v>4.2640000000000002</v>
      </c>
      <c r="H1634" s="37">
        <v>1.387</v>
      </c>
      <c r="I1634" s="37">
        <v>-1.905</v>
      </c>
      <c r="J1634" s="37">
        <v>-3.3069999999999999</v>
      </c>
      <c r="K1634" s="37">
        <v>-2.2320000000000002</v>
      </c>
      <c r="L1634" s="37">
        <v>2.4279999999999999</v>
      </c>
      <c r="M1634" s="37">
        <v>0.90900000000000003</v>
      </c>
      <c r="N1634" s="37">
        <v>-0.97899999999999998</v>
      </c>
      <c r="O1634" s="37">
        <v>-1.0509999999999999</v>
      </c>
      <c r="P1634" s="37">
        <v>-1.151</v>
      </c>
      <c r="S1634" s="38"/>
      <c r="T1634" s="38"/>
      <c r="U1634" s="38"/>
    </row>
    <row r="1635" spans="1:21">
      <c r="A1635" s="83">
        <v>1</v>
      </c>
      <c r="B1635" s="83">
        <v>2008</v>
      </c>
      <c r="C1635" s="84" t="s">
        <v>572</v>
      </c>
      <c r="D1635" s="84" t="s">
        <v>579</v>
      </c>
      <c r="F1635" s="40" t="s">
        <v>377</v>
      </c>
      <c r="G1635" s="37">
        <v>-0.98799999999999999</v>
      </c>
      <c r="H1635" s="37">
        <v>0.03</v>
      </c>
      <c r="I1635" s="37">
        <v>0.68200000000000005</v>
      </c>
      <c r="J1635" s="37">
        <v>1.931</v>
      </c>
      <c r="K1635" s="37">
        <v>2.4580000000000002</v>
      </c>
      <c r="L1635" s="37">
        <v>-1.2999999999999999E-2</v>
      </c>
      <c r="M1635" s="37">
        <v>-2.855</v>
      </c>
      <c r="N1635" s="37">
        <v>-1.2999999999999999E-2</v>
      </c>
      <c r="O1635" s="37">
        <v>-1.6E-2</v>
      </c>
      <c r="P1635" s="37">
        <v>-1.4E-2</v>
      </c>
      <c r="S1635" s="38"/>
      <c r="T1635" s="38"/>
      <c r="U1635" s="38"/>
    </row>
    <row r="1636" spans="1:21">
      <c r="A1636" s="83">
        <v>1</v>
      </c>
      <c r="B1636" s="83">
        <v>2008</v>
      </c>
      <c r="C1636" s="84" t="s">
        <v>572</v>
      </c>
      <c r="D1636" s="84" t="s">
        <v>579</v>
      </c>
      <c r="F1636" s="40" t="s">
        <v>178</v>
      </c>
      <c r="G1636" s="37">
        <v>0.77224487302374856</v>
      </c>
      <c r="H1636" s="37">
        <v>1.0706811908563434</v>
      </c>
      <c r="I1636" s="37">
        <v>1.6150918219360766E-2</v>
      </c>
      <c r="J1636" s="37">
        <v>-0.11639174336115565</v>
      </c>
      <c r="K1636" s="37">
        <v>-0.33358581540080579</v>
      </c>
      <c r="L1636" s="37">
        <v>-0.23893699975771321</v>
      </c>
      <c r="M1636" s="37">
        <v>2.994314508597018E-2</v>
      </c>
      <c r="N1636" s="37">
        <v>-0.72932875537710795</v>
      </c>
      <c r="O1636" s="37">
        <v>-0.31291519272334356</v>
      </c>
      <c r="P1636" s="37">
        <v>-0.3795696564990394</v>
      </c>
      <c r="S1636" s="38"/>
      <c r="T1636" s="38"/>
      <c r="U1636" s="38"/>
    </row>
    <row r="1637" spans="1:21">
      <c r="A1637" s="83">
        <v>1</v>
      </c>
      <c r="B1637" s="83">
        <v>2008</v>
      </c>
      <c r="C1637" s="84" t="s">
        <v>572</v>
      </c>
      <c r="D1637" s="84" t="s">
        <v>580</v>
      </c>
      <c r="F1637" s="40" t="s">
        <v>378</v>
      </c>
      <c r="G1637" s="37">
        <v>0.81733490072712667</v>
      </c>
      <c r="H1637" s="37">
        <v>1.1852919398864756</v>
      </c>
      <c r="I1637" s="37">
        <v>-0.66051939568507168</v>
      </c>
      <c r="J1637" s="37">
        <v>-2.97054825419381</v>
      </c>
      <c r="K1637" s="37">
        <v>-5.7267033202460196</v>
      </c>
      <c r="L1637" s="37">
        <v>-8.4521457725786941</v>
      </c>
      <c r="M1637" s="37">
        <v>-11.413186352708564</v>
      </c>
      <c r="N1637" s="37">
        <v>-14.742150339815845</v>
      </c>
      <c r="O1637" s="37">
        <v>-18.283493878372642</v>
      </c>
      <c r="P1637" s="37">
        <v>-22.053664365077424</v>
      </c>
      <c r="Q1637" s="38"/>
      <c r="R1637" s="38"/>
      <c r="S1637" s="38"/>
      <c r="T1637" s="38"/>
      <c r="U1637" s="38"/>
    </row>
    <row r="1638" spans="1:21">
      <c r="A1638" s="83">
        <v>1</v>
      </c>
      <c r="B1638" s="83">
        <v>2008</v>
      </c>
      <c r="C1638" s="84" t="s">
        <v>570</v>
      </c>
      <c r="D1638" s="84" t="s">
        <v>579</v>
      </c>
      <c r="F1638" s="38" t="s">
        <v>379</v>
      </c>
      <c r="G1638" s="41"/>
      <c r="H1638" s="41"/>
      <c r="I1638" s="41"/>
      <c r="J1638" s="41"/>
      <c r="K1638" s="41"/>
      <c r="L1638" s="37"/>
      <c r="M1638" s="37"/>
      <c r="N1638" s="37"/>
      <c r="O1638" s="37"/>
      <c r="P1638" s="37"/>
      <c r="Q1638" s="38"/>
      <c r="R1638" s="38"/>
      <c r="S1638" s="38"/>
      <c r="T1638" s="38"/>
      <c r="U1638" s="38"/>
    </row>
    <row r="1639" spans="1:21">
      <c r="A1639" s="83">
        <v>1</v>
      </c>
      <c r="B1639" s="83">
        <v>2008</v>
      </c>
      <c r="C1639" s="84" t="s">
        <v>570</v>
      </c>
      <c r="D1639" s="84" t="s">
        <v>579</v>
      </c>
      <c r="F1639" s="25" t="s">
        <v>120</v>
      </c>
      <c r="G1639" s="37">
        <v>0</v>
      </c>
      <c r="H1639" s="37">
        <v>1.1080000000000001</v>
      </c>
      <c r="I1639" s="37">
        <v>0.311</v>
      </c>
      <c r="J1639" s="37">
        <v>-0.46800000000000003</v>
      </c>
      <c r="K1639" s="37">
        <v>-0.67200000000000004</v>
      </c>
      <c r="L1639" s="37">
        <v>-0.26200000000000001</v>
      </c>
      <c r="M1639" s="37">
        <v>0.45</v>
      </c>
      <c r="N1639" s="37">
        <v>1.046</v>
      </c>
      <c r="O1639" s="37">
        <v>2.407</v>
      </c>
      <c r="P1639" s="37">
        <v>3.4809999999999999</v>
      </c>
      <c r="Q1639" s="38"/>
      <c r="R1639" s="38"/>
      <c r="S1639" s="38"/>
      <c r="T1639" s="38"/>
      <c r="U1639" s="38"/>
    </row>
    <row r="1640" spans="1:21">
      <c r="A1640" s="83">
        <v>1</v>
      </c>
      <c r="B1640" s="83">
        <v>2008</v>
      </c>
      <c r="C1640" s="84" t="s">
        <v>570</v>
      </c>
      <c r="D1640" s="84" t="s">
        <v>579</v>
      </c>
      <c r="F1640" s="40" t="s">
        <v>121</v>
      </c>
      <c r="G1640" s="37"/>
      <c r="H1640" s="37"/>
      <c r="I1640" s="37"/>
      <c r="J1640" s="37"/>
      <c r="K1640" s="37"/>
      <c r="L1640" s="37"/>
      <c r="M1640" s="37"/>
      <c r="N1640" s="37"/>
      <c r="O1640" s="37"/>
      <c r="P1640" s="37"/>
      <c r="Q1640" s="40"/>
      <c r="R1640" s="40"/>
      <c r="S1640" s="40"/>
      <c r="T1640" s="40"/>
      <c r="U1640" s="40"/>
    </row>
    <row r="1641" spans="1:21">
      <c r="A1641" s="83">
        <v>1</v>
      </c>
      <c r="B1641" s="83">
        <v>2008</v>
      </c>
      <c r="C1641" s="84" t="s">
        <v>570</v>
      </c>
      <c r="D1641" s="84" t="s">
        <v>579</v>
      </c>
      <c r="F1641" s="40" t="s">
        <v>122</v>
      </c>
      <c r="G1641" s="37">
        <v>-0.54142222486421465</v>
      </c>
      <c r="H1641" s="37">
        <v>-2.8405565633555256</v>
      </c>
      <c r="I1641" s="37">
        <v>-4.384574657049094</v>
      </c>
      <c r="J1641" s="37">
        <v>-5.3337726797458718</v>
      </c>
      <c r="K1641" s="37">
        <v>-5.7324299958684968</v>
      </c>
      <c r="L1641" s="37">
        <v>-6.2383734633387915</v>
      </c>
      <c r="M1641" s="37">
        <v>-6.6338974672562507</v>
      </c>
      <c r="N1641" s="37">
        <v>-7.1974915411628766</v>
      </c>
      <c r="O1641" s="37">
        <v>-9.1523722692234095</v>
      </c>
      <c r="P1641" s="37">
        <v>-9.9742561760575583</v>
      </c>
    </row>
    <row r="1642" spans="1:21">
      <c r="A1642" s="83">
        <v>1</v>
      </c>
      <c r="B1642" s="83">
        <v>2008</v>
      </c>
      <c r="C1642" s="84" t="s">
        <v>570</v>
      </c>
      <c r="D1642" s="84" t="s">
        <v>579</v>
      </c>
      <c r="F1642" s="40" t="s">
        <v>182</v>
      </c>
      <c r="G1642" s="37">
        <v>-0.8</v>
      </c>
      <c r="H1642" s="37">
        <v>2.4</v>
      </c>
      <c r="I1642" s="37">
        <v>4</v>
      </c>
      <c r="J1642" s="37">
        <v>3.9</v>
      </c>
      <c r="K1642" s="37">
        <v>3.4</v>
      </c>
      <c r="L1642" s="37">
        <v>2.7</v>
      </c>
      <c r="M1642" s="37">
        <v>1.6</v>
      </c>
      <c r="N1642" s="37">
        <v>0.5</v>
      </c>
      <c r="O1642" s="37">
        <v>-0.5</v>
      </c>
      <c r="P1642" s="37">
        <v>-1.8</v>
      </c>
    </row>
    <row r="1643" spans="1:21">
      <c r="A1643" s="83">
        <v>1</v>
      </c>
      <c r="B1643" s="83">
        <v>2008</v>
      </c>
      <c r="C1643" s="84" t="s">
        <v>570</v>
      </c>
      <c r="D1643" s="84" t="s">
        <v>579</v>
      </c>
      <c r="F1643" s="40" t="s">
        <v>380</v>
      </c>
      <c r="G1643" s="37">
        <v>3.9950000000000001</v>
      </c>
      <c r="H1643" s="37">
        <v>7.306</v>
      </c>
      <c r="I1643" s="37">
        <v>2.6480000000000001</v>
      </c>
      <c r="J1643" s="37">
        <v>-2.202</v>
      </c>
      <c r="K1643" s="37">
        <v>-1.885</v>
      </c>
      <c r="L1643" s="37">
        <v>-1.573</v>
      </c>
      <c r="M1643" s="37">
        <v>-0.91200000000000003</v>
      </c>
      <c r="N1643" s="37">
        <v>-0.98099999999999998</v>
      </c>
      <c r="O1643" s="37">
        <v>-1.0509999999999999</v>
      </c>
      <c r="P1643" s="37">
        <v>-1.0589999999999999</v>
      </c>
    </row>
    <row r="1644" spans="1:21">
      <c r="A1644" s="83">
        <v>1</v>
      </c>
      <c r="B1644" s="83">
        <v>2008</v>
      </c>
      <c r="C1644" s="84" t="s">
        <v>570</v>
      </c>
      <c r="D1644" s="84" t="s">
        <v>579</v>
      </c>
      <c r="F1644" s="40" t="s">
        <v>178</v>
      </c>
      <c r="G1644" s="37">
        <v>-2.2025327807249373</v>
      </c>
      <c r="H1644" s="37">
        <v>0.56702796578369874</v>
      </c>
      <c r="I1644" s="37">
        <v>2.4495800522928524</v>
      </c>
      <c r="J1644" s="37">
        <v>2.5696999539015604</v>
      </c>
      <c r="K1644" s="37">
        <v>1.884128131062675</v>
      </c>
      <c r="L1644" s="37">
        <v>1.7161620241224589</v>
      </c>
      <c r="M1644" s="37">
        <v>1.8230486102932231</v>
      </c>
      <c r="N1644" s="37">
        <v>1.6555163531874069</v>
      </c>
      <c r="O1644" s="37">
        <v>1.6383991504349691</v>
      </c>
      <c r="P1644" s="37">
        <v>1.6297372304934221</v>
      </c>
    </row>
    <row r="1645" spans="1:21">
      <c r="A1645" s="83">
        <v>1</v>
      </c>
      <c r="B1645" s="83">
        <v>2008</v>
      </c>
      <c r="C1645" s="84" t="s">
        <v>570</v>
      </c>
      <c r="D1645" s="84" t="s">
        <v>580</v>
      </c>
      <c r="F1645" s="40" t="s">
        <v>330</v>
      </c>
      <c r="G1645" s="41"/>
      <c r="H1645" s="41"/>
      <c r="I1645" s="41"/>
      <c r="J1645" s="41"/>
      <c r="K1645" s="41"/>
      <c r="L1645" s="41"/>
      <c r="M1645" s="41"/>
      <c r="N1645" s="41"/>
      <c r="O1645" s="41"/>
      <c r="P1645" s="41"/>
    </row>
    <row r="1646" spans="1:21">
      <c r="A1646" s="83">
        <v>1</v>
      </c>
      <c r="B1646" s="83">
        <v>2008</v>
      </c>
      <c r="C1646" s="84" t="s">
        <v>570</v>
      </c>
      <c r="D1646" s="84" t="s">
        <v>580</v>
      </c>
      <c r="F1646" s="40" t="s">
        <v>227</v>
      </c>
      <c r="G1646" s="37">
        <v>0.23990091254254439</v>
      </c>
      <c r="H1646" s="37">
        <v>1.5691694577213515</v>
      </c>
      <c r="I1646" s="37">
        <v>4.1201589276511985</v>
      </c>
      <c r="J1646" s="37">
        <v>6.8360277572578019</v>
      </c>
      <c r="K1646" s="37">
        <v>9.2084244518562635</v>
      </c>
      <c r="L1646" s="37">
        <v>11.419019347352373</v>
      </c>
      <c r="M1646" s="37">
        <v>13.815620413596173</v>
      </c>
      <c r="N1646" s="37">
        <v>16.385112307484672</v>
      </c>
      <c r="O1646" s="37">
        <v>19.040407598271326</v>
      </c>
      <c r="P1646" s="37">
        <v>21.753127001146385</v>
      </c>
      <c r="Q1646" s="38"/>
      <c r="R1646" s="38"/>
      <c r="S1646" s="38"/>
      <c r="T1646" s="38"/>
      <c r="U1646" s="38"/>
    </row>
    <row r="1647" spans="1:21">
      <c r="A1647" s="83">
        <v>1</v>
      </c>
      <c r="B1647" s="83">
        <v>2008</v>
      </c>
      <c r="C1647" s="84" t="s">
        <v>570</v>
      </c>
      <c r="D1647" s="84" t="s">
        <v>580</v>
      </c>
      <c r="F1647" s="40" t="s">
        <v>353</v>
      </c>
      <c r="G1647" s="39">
        <v>-16.607785695107964</v>
      </c>
      <c r="H1647" s="39">
        <v>-23.897963826959451</v>
      </c>
      <c r="I1647" s="39">
        <v>-14.274835531733212</v>
      </c>
      <c r="J1647" s="39">
        <v>-7.7529518644583195</v>
      </c>
      <c r="K1647" s="39">
        <v>-6.3779875439845073</v>
      </c>
      <c r="L1647" s="39">
        <v>-4.7006912386361277</v>
      </c>
      <c r="M1647" s="39">
        <v>-2.2649138751220921</v>
      </c>
      <c r="N1647" s="39">
        <v>-1.2323803061203946</v>
      </c>
      <c r="O1647" s="39">
        <v>-1.3331188068650335</v>
      </c>
      <c r="P1647" s="39">
        <v>-1.0674574615560068</v>
      </c>
      <c r="Q1647" s="38"/>
      <c r="R1647" s="38"/>
      <c r="S1647" s="38"/>
      <c r="T1647" s="38"/>
      <c r="U1647" s="38"/>
    </row>
    <row r="1648" spans="1:21">
      <c r="A1648" s="83">
        <v>1</v>
      </c>
      <c r="B1648" s="83">
        <v>2008</v>
      </c>
      <c r="C1648" s="84" t="s">
        <v>571</v>
      </c>
      <c r="D1648" s="84" t="s">
        <v>579</v>
      </c>
      <c r="F1648" s="38" t="s">
        <v>246</v>
      </c>
      <c r="G1648" s="37"/>
      <c r="H1648" s="37"/>
      <c r="I1648" s="37"/>
      <c r="J1648" s="37"/>
      <c r="K1648" s="37"/>
      <c r="L1648" s="41"/>
      <c r="M1648" s="41"/>
      <c r="N1648" s="41"/>
      <c r="O1648" s="41"/>
      <c r="P1648" s="41"/>
    </row>
    <row r="1649" spans="1:22">
      <c r="A1649" s="83">
        <v>1</v>
      </c>
      <c r="B1649" s="83">
        <v>2008</v>
      </c>
      <c r="C1649" s="84" t="s">
        <v>571</v>
      </c>
      <c r="D1649" s="84" t="s">
        <v>579</v>
      </c>
      <c r="F1649" s="25" t="s">
        <v>120</v>
      </c>
      <c r="G1649" s="37">
        <v>-15.558999999999999</v>
      </c>
      <c r="H1649" s="37">
        <v>-11.89</v>
      </c>
      <c r="I1649" s="37">
        <v>-5.78</v>
      </c>
      <c r="J1649" s="37">
        <v>-2.77</v>
      </c>
      <c r="K1649" s="37">
        <v>-1.5860000000000001</v>
      </c>
      <c r="L1649" s="37">
        <v>-1.663</v>
      </c>
      <c r="M1649" s="37">
        <v>-2.8029999999999999</v>
      </c>
      <c r="N1649" s="37">
        <v>-3.2029999999999998</v>
      </c>
      <c r="O1649" s="37">
        <v>-3.7669999999999999</v>
      </c>
      <c r="P1649" s="37">
        <v>-3.6230000000000002</v>
      </c>
    </row>
    <row r="1650" spans="1:22">
      <c r="A1650" s="83">
        <v>1</v>
      </c>
      <c r="B1650" s="83">
        <v>2008</v>
      </c>
      <c r="C1650" s="84" t="s">
        <v>571</v>
      </c>
      <c r="D1650" s="84" t="s">
        <v>579</v>
      </c>
      <c r="F1650" s="40" t="s">
        <v>121</v>
      </c>
      <c r="G1650" s="37"/>
      <c r="H1650" s="37"/>
      <c r="I1650" s="37"/>
      <c r="J1650" s="37"/>
      <c r="K1650" s="37"/>
      <c r="L1650" s="41"/>
      <c r="M1650" s="41"/>
      <c r="N1650" s="41"/>
      <c r="O1650" s="41"/>
      <c r="P1650" s="41"/>
    </row>
    <row r="1651" spans="1:22">
      <c r="A1651" s="83">
        <v>1</v>
      </c>
      <c r="B1651" s="83">
        <v>2008</v>
      </c>
      <c r="C1651" s="84" t="s">
        <v>571</v>
      </c>
      <c r="D1651" s="84" t="s">
        <v>579</v>
      </c>
      <c r="F1651" s="40" t="s">
        <v>122</v>
      </c>
      <c r="G1651" s="37">
        <v>-8.8885777751357846</v>
      </c>
      <c r="H1651" s="37">
        <v>-3.9884434366444745</v>
      </c>
      <c r="I1651" s="37">
        <v>-2.5714253429509064</v>
      </c>
      <c r="J1651" s="37">
        <v>-3.0492273202541282</v>
      </c>
      <c r="K1651" s="37">
        <v>-2.930570004131503</v>
      </c>
      <c r="L1651" s="37">
        <v>-3.8936265366612086</v>
      </c>
      <c r="M1651" s="37">
        <v>-3.9981025327437494</v>
      </c>
      <c r="N1651" s="37">
        <v>-4.1085084588371235</v>
      </c>
      <c r="O1651" s="37">
        <v>-4.1296277307765905</v>
      </c>
      <c r="P1651" s="37">
        <v>-6.4637438239424405</v>
      </c>
    </row>
    <row r="1652" spans="1:22">
      <c r="A1652" s="83">
        <v>1</v>
      </c>
      <c r="B1652" s="83">
        <v>2008</v>
      </c>
      <c r="C1652" s="84" t="s">
        <v>571</v>
      </c>
      <c r="D1652" s="84" t="s">
        <v>579</v>
      </c>
      <c r="F1652" s="40" t="s">
        <v>125</v>
      </c>
      <c r="G1652" s="37">
        <v>-1.651</v>
      </c>
      <c r="H1652" s="37">
        <v>-1.7110000000000001</v>
      </c>
      <c r="I1652" s="37">
        <v>-0.98599999999999999</v>
      </c>
      <c r="J1652" s="37">
        <v>-1.093</v>
      </c>
      <c r="K1652" s="37">
        <v>-1.042</v>
      </c>
      <c r="L1652" s="37">
        <v>-1.262</v>
      </c>
      <c r="M1652" s="37">
        <v>-1.7669999999999999</v>
      </c>
      <c r="N1652" s="37">
        <v>-2.4409999999999998</v>
      </c>
      <c r="O1652" s="37">
        <v>-3.125</v>
      </c>
      <c r="P1652" s="37">
        <v>-3.5470000000000002</v>
      </c>
    </row>
    <row r="1653" spans="1:22">
      <c r="A1653" s="83">
        <v>1</v>
      </c>
      <c r="B1653" s="83">
        <v>2008</v>
      </c>
      <c r="C1653" s="84" t="s">
        <v>571</v>
      </c>
      <c r="D1653" s="84" t="s">
        <v>579</v>
      </c>
      <c r="F1653" s="40" t="s">
        <v>184</v>
      </c>
      <c r="G1653" s="37">
        <v>1.7210000000000001</v>
      </c>
      <c r="H1653" s="37">
        <v>2.4390000000000001</v>
      </c>
      <c r="I1653" s="37">
        <v>2.71</v>
      </c>
      <c r="J1653" s="37">
        <v>2.891</v>
      </c>
      <c r="K1653" s="37">
        <v>2.7050000000000001</v>
      </c>
      <c r="L1653" s="37">
        <v>2.1339999999999999</v>
      </c>
      <c r="M1653" s="37">
        <v>1.5129999999999999</v>
      </c>
      <c r="N1653" s="37">
        <v>1.087</v>
      </c>
      <c r="O1653" s="37">
        <v>1.1080000000000001</v>
      </c>
      <c r="P1653" s="37">
        <v>1.1559999999999999</v>
      </c>
      <c r="Q1653" s="38"/>
      <c r="R1653" s="38"/>
      <c r="S1653" s="38"/>
      <c r="T1653" s="38"/>
      <c r="U1653" s="38"/>
    </row>
    <row r="1654" spans="1:22">
      <c r="A1654" s="83">
        <v>1</v>
      </c>
      <c r="B1654" s="83">
        <v>2008</v>
      </c>
      <c r="C1654" s="84" t="s">
        <v>571</v>
      </c>
      <c r="D1654" s="84" t="s">
        <v>579</v>
      </c>
      <c r="F1654" s="40" t="s">
        <v>178</v>
      </c>
      <c r="G1654" s="37">
        <v>1.3382879077011864</v>
      </c>
      <c r="H1654" s="37">
        <v>7.3252908433599577</v>
      </c>
      <c r="I1654" s="37">
        <v>4.3132690294877865</v>
      </c>
      <c r="J1654" s="37">
        <v>3.2076917894595951</v>
      </c>
      <c r="K1654" s="37">
        <v>3.0804576843381311</v>
      </c>
      <c r="L1654" s="37">
        <v>3.4557749756352547</v>
      </c>
      <c r="M1654" s="37">
        <v>2.4290082446208072</v>
      </c>
      <c r="N1654" s="37">
        <v>2.3298124021897038</v>
      </c>
      <c r="O1654" s="37">
        <v>1.9895160422883738</v>
      </c>
      <c r="P1654" s="37">
        <v>1.4988324260056158</v>
      </c>
    </row>
    <row r="1655" spans="1:22">
      <c r="A1655" s="83">
        <v>1</v>
      </c>
      <c r="B1655" s="83">
        <v>2008</v>
      </c>
      <c r="C1655" s="84" t="s">
        <v>571</v>
      </c>
      <c r="D1655" s="84" t="s">
        <v>580</v>
      </c>
      <c r="F1655" s="40" t="s">
        <v>52</v>
      </c>
      <c r="G1655" s="37"/>
      <c r="H1655" s="37"/>
      <c r="I1655" s="41"/>
      <c r="J1655" s="37"/>
      <c r="K1655" s="37"/>
      <c r="L1655" s="41"/>
      <c r="M1655" s="41"/>
      <c r="N1655" s="41"/>
      <c r="O1655" s="41"/>
      <c r="P1655" s="41"/>
    </row>
    <row r="1656" spans="1:22">
      <c r="A1656" s="83">
        <v>1</v>
      </c>
      <c r="B1656" s="83">
        <v>2008</v>
      </c>
      <c r="C1656" s="84" t="s">
        <v>571</v>
      </c>
      <c r="D1656" s="84" t="s">
        <v>580</v>
      </c>
      <c r="F1656" s="40" t="s">
        <v>227</v>
      </c>
      <c r="G1656" s="37">
        <v>-0.7068400657228685</v>
      </c>
      <c r="H1656" s="37">
        <v>-2.1050385120860668</v>
      </c>
      <c r="I1656" s="37">
        <v>-3.3849498209633322</v>
      </c>
      <c r="J1656" s="37">
        <v>-4.522169336081288</v>
      </c>
      <c r="K1656" s="37">
        <v>-5.2342798961917492</v>
      </c>
      <c r="L1656" s="37">
        <v>-5.853152025506982</v>
      </c>
      <c r="M1656" s="37">
        <v>-6.5898787745314023</v>
      </c>
      <c r="N1656" s="37">
        <v>-7.3458877253613304</v>
      </c>
      <c r="O1656" s="37">
        <v>-8.0831830918334493</v>
      </c>
      <c r="P1656" s="37">
        <v>-8.8785421802293261</v>
      </c>
      <c r="Q1656" s="38"/>
      <c r="R1656" s="38"/>
      <c r="S1656" s="38"/>
      <c r="T1656" s="38"/>
      <c r="U1656" s="38"/>
    </row>
    <row r="1657" spans="1:22">
      <c r="A1657" s="83">
        <v>1</v>
      </c>
      <c r="B1657" s="83">
        <v>2008</v>
      </c>
      <c r="C1657" s="84" t="s">
        <v>571</v>
      </c>
      <c r="D1657" s="84" t="s">
        <v>580</v>
      </c>
      <c r="F1657" s="40" t="s">
        <v>178</v>
      </c>
      <c r="G1657" s="39">
        <v>-2.2376100524388383</v>
      </c>
      <c r="H1657" s="39">
        <v>-2.4234590585623081</v>
      </c>
      <c r="I1657" s="39">
        <v>-1.0518541792695832</v>
      </c>
      <c r="J1657" s="39">
        <v>0.89064169747561661</v>
      </c>
      <c r="K1657" s="39">
        <v>1.4765463085660122</v>
      </c>
      <c r="L1657" s="39">
        <v>2.4649696893694317</v>
      </c>
      <c r="M1657" s="39">
        <v>2.3553585887658861</v>
      </c>
      <c r="N1657" s="39">
        <v>2.3313060638128973</v>
      </c>
      <c r="O1657" s="39">
        <v>2.8503881787998</v>
      </c>
      <c r="P1657" s="39">
        <v>2.8695370057163707</v>
      </c>
      <c r="Q1657" s="38"/>
      <c r="R1657" s="38"/>
      <c r="S1657" s="38"/>
      <c r="T1657" s="38"/>
      <c r="U1657" s="38"/>
    </row>
    <row r="1658" spans="1:22">
      <c r="A1658" s="83">
        <v>1</v>
      </c>
      <c r="B1658" s="83">
        <v>2008</v>
      </c>
      <c r="F1658" s="40"/>
      <c r="G1658" s="37"/>
      <c r="H1658" s="37"/>
      <c r="I1658" s="37"/>
      <c r="J1658" s="37"/>
      <c r="K1658" s="37"/>
      <c r="L1658" s="41"/>
      <c r="M1658" s="41"/>
      <c r="N1658" s="41"/>
      <c r="O1658" s="41"/>
      <c r="P1658" s="41"/>
    </row>
    <row r="1659" spans="1:22">
      <c r="A1659" s="83">
        <v>1</v>
      </c>
      <c r="B1659" s="83">
        <v>2008</v>
      </c>
      <c r="C1659" s="84" t="s">
        <v>575</v>
      </c>
      <c r="D1659" s="84" t="s">
        <v>646</v>
      </c>
      <c r="F1659" s="40" t="s">
        <v>381</v>
      </c>
      <c r="G1659" s="28">
        <f>+H1621-SUM(G1624:G1626)+SUM(G1630:G1657)</f>
        <v>218.88859575937926</v>
      </c>
      <c r="H1659" s="28">
        <f t="shared" ref="H1659:P1659" si="82">+I1621-SUM(H1624:H1626)+SUM(H1630:H1657)</f>
        <v>198.27157845079532</v>
      </c>
      <c r="I1659" s="28">
        <f t="shared" si="82"/>
        <v>240.80144422977597</v>
      </c>
      <c r="J1659" s="28">
        <f t="shared" si="82"/>
        <v>117.00024954959049</v>
      </c>
      <c r="K1659" s="28">
        <f t="shared" si="82"/>
        <v>-86.952375640240035</v>
      </c>
      <c r="L1659" s="28">
        <f t="shared" si="82"/>
        <v>-60.828466389460694</v>
      </c>
      <c r="M1659" s="28">
        <f t="shared" si="82"/>
        <v>-96.417667855070746</v>
      </c>
      <c r="N1659" s="28">
        <f t="shared" si="82"/>
        <v>-117.360574128623</v>
      </c>
      <c r="O1659" s="28">
        <f t="shared" si="82"/>
        <v>-94.675388214408457</v>
      </c>
      <c r="P1659" s="28">
        <f t="shared" si="82"/>
        <v>-150.79058726786531</v>
      </c>
      <c r="Q1659" s="41">
        <v>-222.5682573903</v>
      </c>
    </row>
    <row r="1660" spans="1:22">
      <c r="A1660" s="83">
        <v>1</v>
      </c>
      <c r="B1660" s="83">
        <v>2008</v>
      </c>
      <c r="C1660" s="84" t="s">
        <v>575</v>
      </c>
      <c r="D1660" s="84" t="s">
        <v>586</v>
      </c>
      <c r="F1660" s="42" t="s">
        <v>382</v>
      </c>
      <c r="G1660" s="43">
        <v>218.88941505796203</v>
      </c>
      <c r="H1660" s="43">
        <v>198.27221665181338</v>
      </c>
      <c r="I1660" s="43">
        <v>240.80192109268751</v>
      </c>
      <c r="J1660" s="43">
        <v>117.00039628945296</v>
      </c>
      <c r="K1660" s="43">
        <v>-86.952426957268699</v>
      </c>
      <c r="L1660" s="43">
        <v>-60.828548346936941</v>
      </c>
      <c r="M1660" s="43">
        <v>-96.417424158741255</v>
      </c>
      <c r="N1660" s="43">
        <v>-117.36034628430377</v>
      </c>
      <c r="O1660" s="43">
        <v>-94.674967833951087</v>
      </c>
      <c r="P1660" s="43">
        <v>-150.79120860784326</v>
      </c>
      <c r="Q1660" s="43">
        <v>-222.56825739030057</v>
      </c>
      <c r="R1660" s="44"/>
      <c r="S1660" s="44"/>
      <c r="T1660" s="44"/>
      <c r="U1660" s="44"/>
      <c r="V1660" s="44"/>
    </row>
    <row r="1661" spans="1:22">
      <c r="F1661" s="42"/>
      <c r="G1661" s="43"/>
      <c r="H1661" s="43"/>
      <c r="I1661" s="43"/>
      <c r="J1661" s="43"/>
      <c r="K1661" s="43"/>
      <c r="L1661" s="43"/>
      <c r="M1661" s="43"/>
      <c r="N1661" s="43"/>
      <c r="O1661" s="43"/>
      <c r="P1661" s="43"/>
      <c r="Q1661" s="43"/>
      <c r="R1661" s="44"/>
      <c r="S1661" s="44"/>
      <c r="T1661" s="44"/>
      <c r="U1661" s="44"/>
      <c r="V1661" s="44"/>
    </row>
    <row r="1662" spans="1:22">
      <c r="A1662" s="83">
        <v>3</v>
      </c>
      <c r="B1662" s="83">
        <v>2008</v>
      </c>
      <c r="C1662" s="84" t="s">
        <v>574</v>
      </c>
      <c r="F1662" s="42" t="s">
        <v>322</v>
      </c>
      <c r="G1662" s="45"/>
      <c r="H1662" s="45"/>
      <c r="I1662" s="45"/>
      <c r="J1662" s="45"/>
      <c r="K1662" s="45"/>
      <c r="L1662" s="45"/>
      <c r="M1662" s="45"/>
      <c r="N1662" s="45"/>
      <c r="O1662" s="45"/>
      <c r="P1662" s="45"/>
      <c r="Q1662" s="45"/>
    </row>
    <row r="1663" spans="1:22">
      <c r="A1663" s="83">
        <v>3</v>
      </c>
      <c r="B1663" s="83">
        <v>2008</v>
      </c>
      <c r="C1663" s="84" t="s">
        <v>572</v>
      </c>
      <c r="D1663" s="84" t="s">
        <v>578</v>
      </c>
      <c r="F1663" s="46" t="s">
        <v>244</v>
      </c>
      <c r="G1663" s="45">
        <v>-113.742</v>
      </c>
      <c r="H1663" s="45">
        <v>-12.271000000000001</v>
      </c>
      <c r="I1663" s="45">
        <v>11.657999999999999</v>
      </c>
      <c r="J1663" s="45">
        <v>8.81</v>
      </c>
      <c r="K1663" s="45">
        <v>7.6420000000000003</v>
      </c>
      <c r="L1663" s="45">
        <v>5.9459999999999997</v>
      </c>
      <c r="M1663" s="45">
        <v>3.758</v>
      </c>
      <c r="N1663" s="45">
        <v>2.343</v>
      </c>
      <c r="O1663" s="45">
        <v>1.294</v>
      </c>
      <c r="P1663" s="45">
        <v>1.0449999999999999</v>
      </c>
      <c r="Q1663" s="45">
        <v>1.054</v>
      </c>
    </row>
    <row r="1664" spans="1:22">
      <c r="A1664" s="83">
        <v>3</v>
      </c>
      <c r="B1664" s="83">
        <v>2008</v>
      </c>
      <c r="C1664" s="84" t="s">
        <v>570</v>
      </c>
      <c r="D1664" s="84" t="s">
        <v>578</v>
      </c>
      <c r="F1664" s="46" t="s">
        <v>245</v>
      </c>
      <c r="G1664" s="45">
        <v>-0.83342971950669054</v>
      </c>
      <c r="H1664" s="45">
        <v>-15.205204719577694</v>
      </c>
      <c r="I1664" s="45">
        <v>-6.4654487814739614</v>
      </c>
      <c r="J1664" s="45">
        <v>8.344539771976839</v>
      </c>
      <c r="K1664" s="45">
        <v>11.835501732284852</v>
      </c>
      <c r="L1664" s="45">
        <v>8.8372164056430211</v>
      </c>
      <c r="M1664" s="45">
        <v>4.8275016049562005</v>
      </c>
      <c r="N1664" s="45">
        <v>4.628004384731824</v>
      </c>
      <c r="O1664" s="45">
        <v>6.0247509085057924</v>
      </c>
      <c r="P1664" s="45">
        <v>5.7684748306708018</v>
      </c>
      <c r="Q1664" s="45">
        <v>7.1416729774054204</v>
      </c>
    </row>
    <row r="1665" spans="1:17">
      <c r="A1665" s="83">
        <v>3</v>
      </c>
      <c r="B1665" s="83">
        <v>2008</v>
      </c>
      <c r="C1665" s="84" t="s">
        <v>571</v>
      </c>
      <c r="D1665" s="84" t="s">
        <v>578</v>
      </c>
      <c r="F1665" s="46" t="s">
        <v>246</v>
      </c>
      <c r="G1665" s="45">
        <v>6.4277741046698775</v>
      </c>
      <c r="H1665" s="45">
        <v>3.4324678922222276</v>
      </c>
      <c r="I1665" s="45">
        <v>4.2145092604549586</v>
      </c>
      <c r="J1665" s="45">
        <v>1.8206686361167344</v>
      </c>
      <c r="K1665" s="45">
        <v>1.3658101831367431</v>
      </c>
      <c r="L1665" s="45">
        <v>0.32986228879224544</v>
      </c>
      <c r="M1665" s="45">
        <v>-0.68683115296425046</v>
      </c>
      <c r="N1665" s="45">
        <v>-0.73177252623090561</v>
      </c>
      <c r="O1665" s="45">
        <v>-0.45021117390514648</v>
      </c>
      <c r="P1665" s="45">
        <v>-0.27680519615543897</v>
      </c>
      <c r="Q1665" s="45">
        <v>-0.52749216455791004</v>
      </c>
    </row>
    <row r="1666" spans="1:17">
      <c r="A1666" s="83">
        <v>3</v>
      </c>
      <c r="B1666" s="83">
        <v>2008</v>
      </c>
      <c r="C1666" s="84" t="s">
        <v>574</v>
      </c>
      <c r="F1666" s="42" t="s">
        <v>323</v>
      </c>
      <c r="G1666" s="45"/>
      <c r="H1666" s="45"/>
      <c r="I1666" s="45"/>
      <c r="J1666" s="45"/>
      <c r="K1666" s="45"/>
      <c r="L1666" s="45"/>
      <c r="M1666" s="45"/>
      <c r="N1666" s="45"/>
      <c r="O1666" s="45"/>
      <c r="P1666" s="45"/>
      <c r="Q1666" s="45"/>
    </row>
    <row r="1667" spans="1:17">
      <c r="A1667" s="83">
        <v>3</v>
      </c>
      <c r="B1667" s="83">
        <v>2008</v>
      </c>
      <c r="C1667" s="84" t="s">
        <v>572</v>
      </c>
      <c r="D1667" s="84" t="s">
        <v>579</v>
      </c>
      <c r="F1667" s="46" t="s">
        <v>244</v>
      </c>
      <c r="G1667" s="45"/>
      <c r="H1667" s="45"/>
      <c r="I1667" s="45"/>
      <c r="J1667" s="45"/>
      <c r="K1667" s="45"/>
      <c r="L1667" s="45"/>
      <c r="M1667" s="45"/>
      <c r="N1667" s="45"/>
      <c r="O1667" s="45"/>
      <c r="P1667" s="45"/>
      <c r="Q1667" s="45"/>
    </row>
    <row r="1668" spans="1:17">
      <c r="A1668" s="83">
        <v>3</v>
      </c>
      <c r="B1668" s="83">
        <v>2008</v>
      </c>
      <c r="C1668" s="84" t="s">
        <v>572</v>
      </c>
      <c r="D1668" s="84" t="s">
        <v>579</v>
      </c>
      <c r="F1668" s="42" t="s">
        <v>121</v>
      </c>
      <c r="G1668" s="45"/>
      <c r="H1668" s="45"/>
      <c r="I1668" s="45"/>
      <c r="J1668" s="45"/>
      <c r="K1668" s="45"/>
      <c r="L1668" s="45"/>
      <c r="M1668" s="45"/>
      <c r="N1668" s="45"/>
      <c r="O1668" s="45"/>
      <c r="P1668" s="45"/>
      <c r="Q1668" s="45"/>
    </row>
    <row r="1669" spans="1:17">
      <c r="A1669" s="83">
        <v>3</v>
      </c>
      <c r="B1669" s="83">
        <v>2008</v>
      </c>
      <c r="C1669" s="84" t="s">
        <v>572</v>
      </c>
      <c r="D1669" s="84" t="s">
        <v>579</v>
      </c>
      <c r="F1669" s="42" t="s">
        <v>383</v>
      </c>
      <c r="G1669" s="45">
        <v>37.752000000000002</v>
      </c>
      <c r="H1669" s="45">
        <v>3.95</v>
      </c>
      <c r="I1669" s="45">
        <v>0</v>
      </c>
      <c r="J1669" s="45">
        <v>0</v>
      </c>
      <c r="K1669" s="45">
        <v>0</v>
      </c>
      <c r="L1669" s="45">
        <v>0</v>
      </c>
      <c r="M1669" s="45">
        <v>0</v>
      </c>
      <c r="N1669" s="45">
        <v>0</v>
      </c>
      <c r="O1669" s="45">
        <v>0</v>
      </c>
      <c r="P1669" s="45">
        <v>0</v>
      </c>
      <c r="Q1669" s="45">
        <v>0</v>
      </c>
    </row>
    <row r="1670" spans="1:17">
      <c r="A1670" s="83">
        <v>3</v>
      </c>
      <c r="B1670" s="83">
        <v>2008</v>
      </c>
      <c r="C1670" s="84" t="s">
        <v>572</v>
      </c>
      <c r="D1670" s="84" t="s">
        <v>579</v>
      </c>
      <c r="F1670" s="42" t="s">
        <v>178</v>
      </c>
      <c r="G1670" s="45">
        <v>-1.0000000000047748E-3</v>
      </c>
      <c r="H1670" s="45">
        <v>-1.000000000000334E-3</v>
      </c>
      <c r="I1670" s="45">
        <v>-3.0000000000000001E-3</v>
      </c>
      <c r="J1670" s="45">
        <v>-4.0000000000000001E-3</v>
      </c>
      <c r="K1670" s="45">
        <v>-3.0000000000000001E-3</v>
      </c>
      <c r="L1670" s="45">
        <v>-1E-3</v>
      </c>
      <c r="M1670" s="45">
        <v>1E-3</v>
      </c>
      <c r="N1670" s="45">
        <v>2E-3</v>
      </c>
      <c r="O1670" s="45">
        <v>2E-3</v>
      </c>
      <c r="P1670" s="45">
        <v>3.0000000000000001E-3</v>
      </c>
      <c r="Q1670" s="45">
        <v>3.0000000000000001E-3</v>
      </c>
    </row>
    <row r="1671" spans="1:17">
      <c r="A1671" s="83">
        <v>3</v>
      </c>
      <c r="B1671" s="83">
        <v>2008</v>
      </c>
      <c r="C1671" s="84" t="s">
        <v>572</v>
      </c>
      <c r="D1671" s="84" t="s">
        <v>579</v>
      </c>
      <c r="F1671" s="42" t="s">
        <v>120</v>
      </c>
      <c r="G1671" s="45">
        <v>0.223</v>
      </c>
      <c r="H1671" s="45">
        <v>0.30099999999999999</v>
      </c>
      <c r="I1671" s="45">
        <v>0.311</v>
      </c>
      <c r="J1671" s="45">
        <v>0.32200000000000001</v>
      </c>
      <c r="K1671" s="45">
        <v>0.33</v>
      </c>
      <c r="L1671" s="45">
        <v>0.33900000000000002</v>
      </c>
      <c r="M1671" s="45">
        <v>0.35</v>
      </c>
      <c r="N1671" s="45">
        <v>0.36099999999999999</v>
      </c>
      <c r="O1671" s="45">
        <v>0.371</v>
      </c>
      <c r="P1671" s="45">
        <v>0.38300000000000001</v>
      </c>
      <c r="Q1671" s="45">
        <v>0.39400000000000002</v>
      </c>
    </row>
    <row r="1672" spans="1:17">
      <c r="A1672" s="83">
        <v>3</v>
      </c>
      <c r="B1672" s="83">
        <v>2008</v>
      </c>
      <c r="C1672" s="84" t="s">
        <v>572</v>
      </c>
      <c r="D1672" s="84" t="s">
        <v>580</v>
      </c>
      <c r="F1672" s="42" t="s">
        <v>378</v>
      </c>
      <c r="G1672" s="45">
        <v>1.1682132000000001</v>
      </c>
      <c r="H1672" s="45">
        <v>3.9723734999999998</v>
      </c>
      <c r="I1672" s="45">
        <v>5.8805079999999998</v>
      </c>
      <c r="J1672" s="45">
        <v>6.7919104999999993</v>
      </c>
      <c r="K1672" s="45">
        <v>7.0225555999999987</v>
      </c>
      <c r="L1672" s="45">
        <v>7.387215499999999</v>
      </c>
      <c r="M1672" s="45">
        <v>7.7268103000000012</v>
      </c>
      <c r="N1672" s="45">
        <v>7.9862792999999979</v>
      </c>
      <c r="O1672" s="45">
        <v>8.2970674999999972</v>
      </c>
      <c r="P1672" s="45">
        <v>8.6692901999999989</v>
      </c>
      <c r="Q1672" s="45">
        <v>9.2254506999999979</v>
      </c>
    </row>
    <row r="1673" spans="1:17">
      <c r="A1673" s="83">
        <v>3</v>
      </c>
      <c r="B1673" s="83">
        <v>2008</v>
      </c>
      <c r="C1673" s="84" t="s">
        <v>570</v>
      </c>
      <c r="D1673" s="84" t="s">
        <v>579</v>
      </c>
      <c r="F1673" s="46" t="s">
        <v>245</v>
      </c>
      <c r="G1673" s="45"/>
      <c r="H1673" s="45"/>
      <c r="I1673" s="45"/>
      <c r="J1673" s="45"/>
      <c r="K1673" s="45"/>
      <c r="L1673" s="45"/>
      <c r="M1673" s="45"/>
      <c r="N1673" s="45"/>
      <c r="O1673" s="45"/>
      <c r="P1673" s="45"/>
      <c r="Q1673" s="45"/>
    </row>
    <row r="1674" spans="1:17">
      <c r="A1674" s="83">
        <v>3</v>
      </c>
      <c r="B1674" s="83">
        <v>2008</v>
      </c>
      <c r="C1674" s="84" t="s">
        <v>570</v>
      </c>
      <c r="D1674" s="84" t="s">
        <v>579</v>
      </c>
      <c r="F1674" s="42" t="s">
        <v>121</v>
      </c>
      <c r="G1674" s="45"/>
      <c r="H1674" s="45"/>
      <c r="I1674" s="45"/>
      <c r="J1674" s="45"/>
      <c r="K1674" s="45"/>
      <c r="L1674" s="45"/>
      <c r="M1674" s="45"/>
      <c r="N1674" s="45"/>
      <c r="O1674" s="45"/>
      <c r="P1674" s="45"/>
      <c r="Q1674" s="45"/>
    </row>
    <row r="1675" spans="1:17">
      <c r="A1675" s="83">
        <v>3</v>
      </c>
      <c r="B1675" s="83">
        <v>2008</v>
      </c>
      <c r="C1675" s="84" t="s">
        <v>570</v>
      </c>
      <c r="D1675" s="84" t="s">
        <v>579</v>
      </c>
      <c r="F1675" s="42" t="s">
        <v>122</v>
      </c>
      <c r="G1675" s="45">
        <v>-3.1E-2</v>
      </c>
      <c r="H1675" s="45">
        <v>-1.002</v>
      </c>
      <c r="I1675" s="45">
        <v>-1.518</v>
      </c>
      <c r="J1675" s="45">
        <v>-2.0739999999999998</v>
      </c>
      <c r="K1675" s="45">
        <v>-2.3969999999999998</v>
      </c>
      <c r="L1675" s="45">
        <v>-3.0449999999999999</v>
      </c>
      <c r="M1675" s="45">
        <v>-3.3639999999999999</v>
      </c>
      <c r="N1675" s="45">
        <v>-3.94</v>
      </c>
      <c r="O1675" s="45">
        <v>-4.7679999999999998</v>
      </c>
      <c r="P1675" s="45">
        <v>-5.32</v>
      </c>
      <c r="Q1675" s="45">
        <v>-6.1059999999999999</v>
      </c>
    </row>
    <row r="1676" spans="1:17">
      <c r="A1676" s="83">
        <v>3</v>
      </c>
      <c r="B1676" s="83">
        <v>2008</v>
      </c>
      <c r="C1676" s="84" t="s">
        <v>570</v>
      </c>
      <c r="D1676" s="84" t="s">
        <v>579</v>
      </c>
      <c r="F1676" s="42" t="s">
        <v>182</v>
      </c>
      <c r="G1676" s="45">
        <v>0</v>
      </c>
      <c r="H1676" s="45">
        <v>0</v>
      </c>
      <c r="I1676" s="45">
        <v>-1.9079999999999999</v>
      </c>
      <c r="J1676" s="45">
        <v>-3.9260000000000002</v>
      </c>
      <c r="K1676" s="45">
        <v>-4.3140000000000001</v>
      </c>
      <c r="L1676" s="45">
        <v>-4.0819999999999999</v>
      </c>
      <c r="M1676" s="45">
        <v>-3.6469999999999998</v>
      </c>
      <c r="N1676" s="45">
        <v>-3.2290000000000001</v>
      </c>
      <c r="O1676" s="45">
        <v>-2.7440000000000002</v>
      </c>
      <c r="P1676" s="45">
        <v>-2.2919999999999998</v>
      </c>
      <c r="Q1676" s="45">
        <v>-2.1</v>
      </c>
    </row>
    <row r="1677" spans="1:17">
      <c r="A1677" s="83">
        <v>3</v>
      </c>
      <c r="B1677" s="83">
        <v>2008</v>
      </c>
      <c r="C1677" s="84" t="s">
        <v>570</v>
      </c>
      <c r="D1677" s="84" t="s">
        <v>579</v>
      </c>
      <c r="F1677" s="42" t="s">
        <v>178</v>
      </c>
      <c r="G1677" s="45">
        <v>-0.57699999999999996</v>
      </c>
      <c r="H1677" s="45">
        <v>-1.482</v>
      </c>
      <c r="I1677" s="45">
        <v>-2.424000000000003</v>
      </c>
      <c r="J1677" s="45">
        <v>-3.0640000000000001</v>
      </c>
      <c r="K1677" s="45">
        <v>-2.0710000000000015</v>
      </c>
      <c r="L1677" s="45">
        <v>-2.2709999999999999</v>
      </c>
      <c r="M1677" s="45">
        <v>-2.0299999999999998</v>
      </c>
      <c r="N1677" s="45">
        <v>-1.6639999999999997</v>
      </c>
      <c r="O1677" s="45">
        <v>-1.6259999999999994</v>
      </c>
      <c r="P1677" s="45">
        <v>-1.4880000000000013</v>
      </c>
      <c r="Q1677" s="45">
        <v>-1.2940000000000023</v>
      </c>
    </row>
    <row r="1678" spans="1:17">
      <c r="A1678" s="83">
        <v>3</v>
      </c>
      <c r="B1678" s="83">
        <v>2008</v>
      </c>
      <c r="C1678" s="84" t="s">
        <v>570</v>
      </c>
      <c r="D1678" s="84" t="s">
        <v>579</v>
      </c>
      <c r="F1678" s="42" t="s">
        <v>384</v>
      </c>
      <c r="G1678" s="45">
        <v>0</v>
      </c>
      <c r="H1678" s="45">
        <v>-0.82199999999999995</v>
      </c>
      <c r="I1678" s="45">
        <v>-1.3620000000000001</v>
      </c>
      <c r="J1678" s="45">
        <v>-1.091</v>
      </c>
      <c r="K1678" s="45">
        <v>-0.47199999999999998</v>
      </c>
      <c r="L1678" s="45">
        <v>-0.13500000000000001</v>
      </c>
      <c r="M1678" s="45">
        <v>-2.4E-2</v>
      </c>
      <c r="N1678" s="45">
        <v>2.5000000000000001E-2</v>
      </c>
      <c r="O1678" s="45">
        <v>4.3999999999999997E-2</v>
      </c>
      <c r="P1678" s="45">
        <v>5.8000000000000003E-2</v>
      </c>
      <c r="Q1678" s="45">
        <v>5.5E-2</v>
      </c>
    </row>
    <row r="1679" spans="1:17">
      <c r="A1679" s="83">
        <v>3</v>
      </c>
      <c r="B1679" s="83">
        <v>2008</v>
      </c>
      <c r="C1679" s="84" t="s">
        <v>570</v>
      </c>
      <c r="D1679" s="84" t="s">
        <v>580</v>
      </c>
      <c r="F1679" s="42" t="s">
        <v>330</v>
      </c>
      <c r="G1679" s="45"/>
      <c r="H1679" s="45"/>
      <c r="I1679" s="45"/>
      <c r="J1679" s="45"/>
      <c r="K1679" s="45"/>
      <c r="L1679" s="45"/>
      <c r="M1679" s="45"/>
      <c r="N1679" s="45"/>
      <c r="O1679" s="45"/>
      <c r="P1679" s="45"/>
      <c r="Q1679" s="45"/>
    </row>
    <row r="1680" spans="1:17">
      <c r="A1680" s="83">
        <v>3</v>
      </c>
      <c r="B1680" s="83">
        <v>2008</v>
      </c>
      <c r="C1680" s="84" t="s">
        <v>570</v>
      </c>
      <c r="D1680" s="84" t="s">
        <v>580</v>
      </c>
      <c r="F1680" s="42" t="s">
        <v>227</v>
      </c>
      <c r="G1680" s="45">
        <v>-7.3138991159798494E-2</v>
      </c>
      <c r="H1680" s="45">
        <v>-0.48373264301759733</v>
      </c>
      <c r="I1680" s="45">
        <v>-1.5646815157453349</v>
      </c>
      <c r="J1680" s="45">
        <v>-3.3569264941436403</v>
      </c>
      <c r="K1680" s="45">
        <v>-5.2913106800688894</v>
      </c>
      <c r="L1680" s="45">
        <v>-6.9734256328161202</v>
      </c>
      <c r="M1680" s="45">
        <v>-8.4323875044102632</v>
      </c>
      <c r="N1680" s="45">
        <v>-9.7368853320072883</v>
      </c>
      <c r="O1680" s="45">
        <v>-11.048657278555499</v>
      </c>
      <c r="P1680" s="45">
        <v>-12.43079893931945</v>
      </c>
      <c r="Q1680" s="45">
        <v>-13.926266726285792</v>
      </c>
    </row>
    <row r="1681" spans="1:17">
      <c r="A1681" s="83">
        <v>3</v>
      </c>
      <c r="B1681" s="83">
        <v>2008</v>
      </c>
      <c r="C1681" s="84" t="s">
        <v>570</v>
      </c>
      <c r="D1681" s="84" t="s">
        <v>580</v>
      </c>
      <c r="F1681" s="42" t="s">
        <v>353</v>
      </c>
      <c r="G1681" s="45">
        <v>-9.7240000000000002</v>
      </c>
      <c r="H1681" s="45">
        <v>-31.44</v>
      </c>
      <c r="I1681" s="45">
        <v>-24.952999999999999</v>
      </c>
      <c r="J1681" s="45">
        <v>-18.879000000000001</v>
      </c>
      <c r="K1681" s="45">
        <v>-9.2959999999999994</v>
      </c>
      <c r="L1681" s="45">
        <v>-7.0860000000000003</v>
      </c>
      <c r="M1681" s="45">
        <v>-5.016</v>
      </c>
      <c r="N1681" s="45">
        <v>-2.915</v>
      </c>
      <c r="O1681" s="45">
        <v>-2.2690000000000001</v>
      </c>
      <c r="P1681" s="45">
        <v>-2.3820000000000001</v>
      </c>
      <c r="Q1681" s="45">
        <v>-2.161</v>
      </c>
    </row>
    <row r="1682" spans="1:17">
      <c r="A1682" s="83">
        <v>3</v>
      </c>
      <c r="B1682" s="83">
        <v>2008</v>
      </c>
      <c r="C1682" s="84" t="s">
        <v>571</v>
      </c>
      <c r="D1682" s="84" t="s">
        <v>579</v>
      </c>
      <c r="F1682" s="46" t="s">
        <v>246</v>
      </c>
      <c r="G1682" s="45"/>
      <c r="H1682" s="45"/>
      <c r="I1682" s="45"/>
      <c r="J1682" s="45"/>
      <c r="K1682" s="45"/>
      <c r="L1682" s="45"/>
      <c r="M1682" s="45"/>
      <c r="N1682" s="45"/>
      <c r="O1682" s="45"/>
      <c r="P1682" s="45"/>
      <c r="Q1682" s="45"/>
    </row>
    <row r="1683" spans="1:17">
      <c r="A1683" s="83">
        <v>3</v>
      </c>
      <c r="B1683" s="83">
        <v>2008</v>
      </c>
      <c r="C1683" s="84" t="s">
        <v>571</v>
      </c>
      <c r="D1683" s="84" t="s">
        <v>579</v>
      </c>
      <c r="F1683" s="46" t="s">
        <v>121</v>
      </c>
      <c r="G1683" s="45"/>
      <c r="H1683" s="45"/>
      <c r="I1683" s="45"/>
      <c r="J1683" s="45"/>
      <c r="K1683" s="45"/>
      <c r="L1683" s="45"/>
      <c r="M1683" s="45"/>
      <c r="N1683" s="45"/>
      <c r="O1683" s="45"/>
      <c r="P1683" s="45"/>
      <c r="Q1683" s="45"/>
    </row>
    <row r="1684" spans="1:17">
      <c r="A1684" s="83">
        <v>3</v>
      </c>
      <c r="B1684" s="83">
        <v>2008</v>
      </c>
      <c r="C1684" s="84" t="s">
        <v>571</v>
      </c>
      <c r="D1684" s="84" t="s">
        <v>579</v>
      </c>
      <c r="F1684" s="42" t="s">
        <v>122</v>
      </c>
      <c r="G1684" s="45">
        <v>0.90700000000000003</v>
      </c>
      <c r="H1684" s="45">
        <v>4.7990000000000004</v>
      </c>
      <c r="I1684" s="45">
        <v>8.3930000000000007</v>
      </c>
      <c r="J1684" s="45">
        <v>13.464</v>
      </c>
      <c r="K1684" s="45">
        <v>12.407</v>
      </c>
      <c r="L1684" s="45">
        <v>16.488</v>
      </c>
      <c r="M1684" s="45">
        <v>20.497</v>
      </c>
      <c r="N1684" s="45">
        <v>23.416</v>
      </c>
      <c r="O1684" s="45">
        <v>26.048999999999999</v>
      </c>
      <c r="P1684" s="45">
        <v>26.207000000000001</v>
      </c>
      <c r="Q1684" s="45">
        <v>25.776</v>
      </c>
    </row>
    <row r="1685" spans="1:17">
      <c r="A1685" s="83">
        <v>3</v>
      </c>
      <c r="B1685" s="83">
        <v>2008</v>
      </c>
      <c r="C1685" s="84" t="s">
        <v>571</v>
      </c>
      <c r="D1685" s="84" t="s">
        <v>579</v>
      </c>
      <c r="F1685" s="46" t="s">
        <v>385</v>
      </c>
      <c r="G1685" s="45">
        <v>1.0960000000000001</v>
      </c>
      <c r="H1685" s="45">
        <v>1.113</v>
      </c>
      <c r="I1685" s="45">
        <v>1.381</v>
      </c>
      <c r="J1685" s="45">
        <v>1.6859999999999999</v>
      </c>
      <c r="K1685" s="45">
        <v>1.607</v>
      </c>
      <c r="L1685" s="45">
        <v>1.754</v>
      </c>
      <c r="M1685" s="45">
        <v>1.9019999999999999</v>
      </c>
      <c r="N1685" s="45">
        <v>1.905</v>
      </c>
      <c r="O1685" s="45">
        <v>2.2320000000000002</v>
      </c>
      <c r="P1685" s="45">
        <v>2.1320000000000001</v>
      </c>
      <c r="Q1685" s="45">
        <v>2.226</v>
      </c>
    </row>
    <row r="1686" spans="1:17">
      <c r="A1686" s="83">
        <v>3</v>
      </c>
      <c r="B1686" s="83">
        <v>2008</v>
      </c>
      <c r="C1686" s="84" t="s">
        <v>571</v>
      </c>
      <c r="D1686" s="84" t="s">
        <v>579</v>
      </c>
      <c r="F1686" s="46" t="s">
        <v>386</v>
      </c>
      <c r="G1686" s="45">
        <v>-10.741999999999999</v>
      </c>
      <c r="H1686" s="45">
        <v>0.58600000000000008</v>
      </c>
      <c r="I1686" s="45">
        <v>-0.79400000000000004</v>
      </c>
      <c r="J1686" s="45">
        <v>-0.40799999999999997</v>
      </c>
      <c r="K1686" s="45">
        <v>-0.54800000000000004</v>
      </c>
      <c r="L1686" s="45">
        <v>-0.59599999999999997</v>
      </c>
      <c r="M1686" s="45">
        <v>-0.73299999999999998</v>
      </c>
      <c r="N1686" s="45">
        <v>-0.61299999999999999</v>
      </c>
      <c r="O1686" s="45">
        <v>-0.68600000000000005</v>
      </c>
      <c r="P1686" s="45">
        <v>-0.70199999999999996</v>
      </c>
      <c r="Q1686" s="45">
        <v>-0.97599999999999998</v>
      </c>
    </row>
    <row r="1687" spans="1:17">
      <c r="A1687" s="83">
        <v>3</v>
      </c>
      <c r="B1687" s="83">
        <v>2008</v>
      </c>
      <c r="C1687" s="84" t="s">
        <v>571</v>
      </c>
      <c r="D1687" s="84" t="s">
        <v>579</v>
      </c>
      <c r="F1687" s="46" t="s">
        <v>178</v>
      </c>
      <c r="G1687" s="45">
        <v>-1.1760000000000002</v>
      </c>
      <c r="H1687" s="45">
        <v>2.2219999999999995</v>
      </c>
      <c r="I1687" s="45">
        <v>0.51499999999999879</v>
      </c>
      <c r="J1687" s="45">
        <v>1.2259999999999991</v>
      </c>
      <c r="K1687" s="45">
        <v>0.77800000000000047</v>
      </c>
      <c r="L1687" s="45">
        <v>0.25199999999999889</v>
      </c>
      <c r="M1687" s="45">
        <v>0.68400000000000105</v>
      </c>
      <c r="N1687" s="45">
        <v>0.35799999999999699</v>
      </c>
      <c r="O1687" s="45">
        <v>0.11100000000000065</v>
      </c>
      <c r="P1687" s="45">
        <v>0.46900000000000119</v>
      </c>
      <c r="Q1687" s="45">
        <v>1.5259999999999998</v>
      </c>
    </row>
    <row r="1688" spans="1:17">
      <c r="A1688" s="83">
        <v>3</v>
      </c>
      <c r="B1688" s="83">
        <v>2008</v>
      </c>
      <c r="C1688" s="84" t="s">
        <v>571</v>
      </c>
      <c r="D1688" s="84" t="s">
        <v>579</v>
      </c>
      <c r="F1688" s="46" t="s">
        <v>120</v>
      </c>
      <c r="G1688" s="45">
        <v>2.7490000000000001</v>
      </c>
      <c r="H1688" s="45">
        <v>1.5449999999999999</v>
      </c>
      <c r="I1688" s="45">
        <v>1.677</v>
      </c>
      <c r="J1688" s="45">
        <v>1.8540000000000001</v>
      </c>
      <c r="K1688" s="45">
        <v>1.4379999999999999</v>
      </c>
      <c r="L1688" s="45">
        <v>1.1779999999999999</v>
      </c>
      <c r="M1688" s="45">
        <v>1.4910000000000001</v>
      </c>
      <c r="N1688" s="45">
        <v>1.302</v>
      </c>
      <c r="O1688" s="45">
        <v>1.448</v>
      </c>
      <c r="P1688" s="45">
        <v>1.3160000000000001</v>
      </c>
      <c r="Q1688" s="45">
        <v>2.536</v>
      </c>
    </row>
    <row r="1689" spans="1:17">
      <c r="A1689" s="83">
        <v>3</v>
      </c>
      <c r="B1689" s="83">
        <v>2008</v>
      </c>
      <c r="C1689" s="84" t="s">
        <v>571</v>
      </c>
      <c r="D1689" s="84" t="s">
        <v>580</v>
      </c>
      <c r="F1689" s="42" t="s">
        <v>330</v>
      </c>
      <c r="G1689" s="45"/>
      <c r="H1689" s="45"/>
      <c r="I1689" s="45"/>
      <c r="J1689" s="45"/>
      <c r="K1689" s="45"/>
      <c r="L1689" s="45"/>
      <c r="M1689" s="45"/>
      <c r="N1689" s="45"/>
      <c r="O1689" s="45"/>
      <c r="P1689" s="45"/>
      <c r="Q1689" s="45"/>
    </row>
    <row r="1690" spans="1:17">
      <c r="A1690" s="83">
        <v>3</v>
      </c>
      <c r="B1690" s="83">
        <v>2008</v>
      </c>
      <c r="C1690" s="84" t="s">
        <v>571</v>
      </c>
      <c r="D1690" s="84" t="s">
        <v>580</v>
      </c>
      <c r="F1690" s="42" t="s">
        <v>227</v>
      </c>
      <c r="G1690" s="45">
        <v>0.38127965009837134</v>
      </c>
      <c r="H1690" s="45">
        <v>6.7839698030800435E-2</v>
      </c>
      <c r="I1690" s="45">
        <v>0.44071311118784068</v>
      </c>
      <c r="J1690" s="45">
        <v>1.3851108233646765</v>
      </c>
      <c r="K1690" s="45">
        <v>2.6956226856844832</v>
      </c>
      <c r="L1690" s="45">
        <v>3.65143334700024</v>
      </c>
      <c r="M1690" s="45">
        <v>5.0493538534982774</v>
      </c>
      <c r="N1690" s="45">
        <v>6.8725050587001109</v>
      </c>
      <c r="O1690" s="45">
        <v>8.9473322187644015</v>
      </c>
      <c r="P1690" s="45">
        <v>11.16180158640873</v>
      </c>
      <c r="Q1690" s="45">
        <v>13.296399696459805</v>
      </c>
    </row>
    <row r="1691" spans="1:17">
      <c r="A1691" s="83">
        <v>3</v>
      </c>
      <c r="B1691" s="83">
        <v>2008</v>
      </c>
      <c r="C1691" s="84" t="s">
        <v>571</v>
      </c>
      <c r="D1691" s="84" t="s">
        <v>580</v>
      </c>
      <c r="F1691" s="42" t="s">
        <v>178</v>
      </c>
      <c r="G1691" s="45">
        <v>7.85</v>
      </c>
      <c r="H1691" s="45">
        <v>1.0960000000000001</v>
      </c>
      <c r="I1691" s="45">
        <v>-2.3839999999999999</v>
      </c>
      <c r="J1691" s="45">
        <v>1.4830000000000001</v>
      </c>
      <c r="K1691" s="45">
        <v>1.1830000000000001</v>
      </c>
      <c r="L1691" s="45">
        <v>-0.63200000000000001</v>
      </c>
      <c r="M1691" s="45">
        <v>-0.51900000000000002</v>
      </c>
      <c r="N1691" s="45">
        <v>-0.78800000000000003</v>
      </c>
      <c r="O1691" s="45">
        <v>-1.7010000000000001</v>
      </c>
      <c r="P1691" s="45">
        <v>-2.093</v>
      </c>
      <c r="Q1691" s="45">
        <v>0.10100000000000001</v>
      </c>
    </row>
    <row r="1692" spans="1:17">
      <c r="A1692" s="83">
        <v>3</v>
      </c>
      <c r="B1692" s="83">
        <v>2008</v>
      </c>
      <c r="F1692" s="42"/>
      <c r="G1692" s="45"/>
      <c r="H1692" s="45"/>
      <c r="I1692" s="45"/>
      <c r="J1692" s="45"/>
      <c r="K1692" s="45"/>
      <c r="L1692" s="45"/>
      <c r="M1692" s="45"/>
      <c r="N1692" s="45"/>
      <c r="O1692" s="45"/>
      <c r="P1692" s="45"/>
      <c r="Q1692" s="45"/>
    </row>
    <row r="1693" spans="1:17">
      <c r="A1693" s="83">
        <v>3</v>
      </c>
      <c r="B1693" s="83">
        <v>2008</v>
      </c>
      <c r="C1693" s="84" t="s">
        <v>575</v>
      </c>
      <c r="D1693" s="84" t="s">
        <v>586</v>
      </c>
      <c r="F1693" s="42" t="s">
        <v>387</v>
      </c>
      <c r="G1693" s="41">
        <f>+G1660-SUM(G1663:G1665)+SUM(G1669:G1691)</f>
        <v>356.83942453173739</v>
      </c>
      <c r="H1693" s="41">
        <f t="shared" ref="H1693:Q1693" si="83">+H1660-SUM(H1663:H1665)+SUM(H1669:H1691)</f>
        <v>206.73743403418206</v>
      </c>
      <c r="I1693" s="41">
        <f t="shared" si="83"/>
        <v>213.082400209149</v>
      </c>
      <c r="J1693" s="41">
        <f t="shared" si="83"/>
        <v>93.434282710580419</v>
      </c>
      <c r="K1693" s="41">
        <f t="shared" si="83"/>
        <v>-104.7268712670747</v>
      </c>
      <c r="L1693" s="41">
        <f t="shared" si="83"/>
        <v>-69.713403827188102</v>
      </c>
      <c r="M1693" s="41">
        <f t="shared" si="83"/>
        <v>-90.38031796164519</v>
      </c>
      <c r="N1693" s="41">
        <f t="shared" si="83"/>
        <v>-104.25767911611187</v>
      </c>
      <c r="O1693" s="41">
        <f t="shared" si="83"/>
        <v>-78.884765128342835</v>
      </c>
      <c r="P1693" s="41">
        <f t="shared" si="83"/>
        <v>-133.63658539526935</v>
      </c>
      <c r="Q1693" s="41">
        <f t="shared" si="83"/>
        <v>-201.66085453297407</v>
      </c>
    </row>
    <row r="1694" spans="1:17">
      <c r="G1694" s="41"/>
      <c r="H1694" s="41"/>
      <c r="I1694" s="41"/>
      <c r="J1694" s="41"/>
      <c r="K1694" s="41"/>
      <c r="L1694" s="41"/>
      <c r="M1694" s="41"/>
      <c r="N1694" s="41"/>
      <c r="O1694" s="41"/>
      <c r="P1694" s="41"/>
      <c r="Q1694" s="41"/>
    </row>
    <row r="1695" spans="1:17">
      <c r="A1695" s="83">
        <v>8</v>
      </c>
      <c r="B1695" s="83">
        <v>2008</v>
      </c>
      <c r="C1695" s="84" t="s">
        <v>574</v>
      </c>
      <c r="F1695" s="32" t="s">
        <v>322</v>
      </c>
      <c r="G1695" s="30"/>
      <c r="H1695" s="30"/>
      <c r="I1695" s="30"/>
      <c r="J1695" s="30"/>
      <c r="K1695" s="30"/>
      <c r="L1695" s="30"/>
      <c r="M1695" s="30"/>
      <c r="N1695" s="30"/>
      <c r="O1695" s="30"/>
      <c r="P1695" s="30"/>
      <c r="Q1695" s="30"/>
    </row>
    <row r="1696" spans="1:17">
      <c r="A1696" s="83">
        <v>8</v>
      </c>
      <c r="B1696" s="83">
        <v>2008</v>
      </c>
      <c r="C1696" s="84" t="s">
        <v>572</v>
      </c>
      <c r="D1696" s="84" t="s">
        <v>578</v>
      </c>
      <c r="F1696" s="46" t="s">
        <v>244</v>
      </c>
      <c r="G1696" s="30">
        <v>-1.097</v>
      </c>
      <c r="H1696" s="30">
        <v>-10.67178</v>
      </c>
      <c r="I1696" s="30">
        <v>4.6879399999999993</v>
      </c>
      <c r="J1696" s="30">
        <v>4.8422750000000008</v>
      </c>
      <c r="K1696" s="30">
        <v>-1.179405</v>
      </c>
      <c r="L1696" s="30">
        <v>17.840720000000001</v>
      </c>
      <c r="M1696" s="30">
        <v>-6.6520000000000001</v>
      </c>
      <c r="N1696" s="30">
        <v>3.4860000000000002</v>
      </c>
      <c r="O1696" s="30">
        <v>3.4449999999999998</v>
      </c>
      <c r="P1696" s="30">
        <v>3.1789999999999998</v>
      </c>
      <c r="Q1696" s="30">
        <v>3.298</v>
      </c>
    </row>
    <row r="1697" spans="1:17">
      <c r="A1697" s="83">
        <v>8</v>
      </c>
      <c r="B1697" s="83">
        <v>2008</v>
      </c>
      <c r="C1697" s="84" t="s">
        <v>570</v>
      </c>
      <c r="D1697" s="84" t="s">
        <v>578</v>
      </c>
      <c r="F1697" s="46" t="s">
        <v>245</v>
      </c>
      <c r="G1697" s="30">
        <v>-4.4380989811597527</v>
      </c>
      <c r="H1697" s="30">
        <v>-13.648374938694758</v>
      </c>
      <c r="I1697" s="30">
        <v>-28.601640050100631</v>
      </c>
      <c r="J1697" s="30">
        <v>-24.825393743114812</v>
      </c>
      <c r="K1697" s="30">
        <v>-14.550392561432592</v>
      </c>
      <c r="L1697" s="30">
        <v>-3.4025639967672108</v>
      </c>
      <c r="M1697" s="30">
        <v>-2.3091263870002763</v>
      </c>
      <c r="N1697" s="30">
        <v>-1.2958931012948449</v>
      </c>
      <c r="O1697" s="30">
        <v>-4.318360071401095</v>
      </c>
      <c r="P1697" s="30">
        <v>-10.600426865204835</v>
      </c>
      <c r="Q1697" s="30">
        <v>-20.393459127117524</v>
      </c>
    </row>
    <row r="1698" spans="1:17">
      <c r="A1698" s="83">
        <v>8</v>
      </c>
      <c r="B1698" s="83">
        <v>2008</v>
      </c>
      <c r="C1698" s="84" t="s">
        <v>571</v>
      </c>
      <c r="D1698" s="84" t="s">
        <v>578</v>
      </c>
      <c r="F1698" s="46" t="s">
        <v>246</v>
      </c>
      <c r="G1698" s="31">
        <v>6.9392090107386606</v>
      </c>
      <c r="H1698" s="31">
        <v>-49.062537396647471</v>
      </c>
      <c r="I1698" s="31">
        <v>-11.270575347513686</v>
      </c>
      <c r="J1698" s="31">
        <v>-2.7059433954206455</v>
      </c>
      <c r="K1698" s="31">
        <v>3.5928806415960763</v>
      </c>
      <c r="L1698" s="31">
        <v>4.6178945310452262</v>
      </c>
      <c r="M1698" s="31">
        <v>8.0869925348444678</v>
      </c>
      <c r="N1698" s="31">
        <v>7.8946485997075859</v>
      </c>
      <c r="O1698" s="31">
        <v>7.2829594174132053</v>
      </c>
      <c r="P1698" s="31">
        <v>7.4154238296426955</v>
      </c>
      <c r="Q1698" s="31">
        <v>7.5066748197997484</v>
      </c>
    </row>
    <row r="1699" spans="1:17">
      <c r="A1699" s="83">
        <v>8</v>
      </c>
      <c r="B1699" s="83">
        <v>2008</v>
      </c>
      <c r="C1699" s="84" t="s">
        <v>574</v>
      </c>
      <c r="F1699" s="42" t="s">
        <v>323</v>
      </c>
      <c r="G1699" s="30"/>
      <c r="H1699" s="30"/>
      <c r="I1699" s="30"/>
      <c r="J1699" s="30"/>
      <c r="K1699" s="30"/>
      <c r="L1699" s="30"/>
      <c r="M1699" s="30"/>
      <c r="N1699" s="30"/>
      <c r="O1699" s="30"/>
      <c r="P1699" s="30"/>
      <c r="Q1699" s="30"/>
    </row>
    <row r="1700" spans="1:17">
      <c r="A1700" s="83">
        <v>8</v>
      </c>
      <c r="B1700" s="83">
        <v>2008</v>
      </c>
      <c r="C1700" s="84" t="s">
        <v>572</v>
      </c>
      <c r="D1700" s="84" t="s">
        <v>579</v>
      </c>
      <c r="F1700" s="46" t="s">
        <v>244</v>
      </c>
      <c r="G1700" s="30"/>
      <c r="H1700" s="30"/>
      <c r="I1700" s="30"/>
      <c r="J1700" s="30"/>
      <c r="K1700" s="30"/>
      <c r="L1700" s="30"/>
      <c r="M1700" s="30"/>
      <c r="N1700" s="30"/>
      <c r="O1700" s="30"/>
      <c r="P1700" s="30"/>
      <c r="Q1700" s="30"/>
    </row>
    <row r="1701" spans="1:17">
      <c r="A1701" s="83">
        <v>8</v>
      </c>
      <c r="B1701" s="83">
        <v>2008</v>
      </c>
      <c r="C1701" s="84" t="s">
        <v>572</v>
      </c>
      <c r="D1701" s="84" t="s">
        <v>579</v>
      </c>
      <c r="F1701" s="42" t="s">
        <v>121</v>
      </c>
      <c r="G1701" s="30"/>
      <c r="H1701" s="30"/>
      <c r="I1701" s="30"/>
      <c r="J1701" s="30"/>
      <c r="K1701" s="30"/>
      <c r="L1701" s="30"/>
      <c r="M1701" s="30"/>
      <c r="N1701" s="30"/>
      <c r="O1701" s="30"/>
      <c r="P1701" s="30"/>
      <c r="Q1701" s="30"/>
    </row>
    <row r="1702" spans="1:17">
      <c r="A1702" s="83">
        <v>8</v>
      </c>
      <c r="B1702" s="83">
        <v>2008</v>
      </c>
      <c r="C1702" s="84" t="s">
        <v>572</v>
      </c>
      <c r="D1702" s="84" t="s">
        <v>579</v>
      </c>
      <c r="F1702" s="47" t="s">
        <v>388</v>
      </c>
      <c r="G1702" s="30">
        <v>-0.14099999999999999</v>
      </c>
      <c r="H1702" s="30">
        <v>0.372</v>
      </c>
      <c r="I1702" s="30">
        <v>3.6240000000000001</v>
      </c>
      <c r="J1702" s="30">
        <v>5.5019999999999998</v>
      </c>
      <c r="K1702" s="30">
        <v>6.92</v>
      </c>
      <c r="L1702" s="30">
        <v>6.6959999999999997</v>
      </c>
      <c r="M1702" s="30">
        <v>6.6349999999999998</v>
      </c>
      <c r="N1702" s="30">
        <v>7.1180000000000003</v>
      </c>
      <c r="O1702" s="30">
        <v>7.7759999999999998</v>
      </c>
      <c r="P1702" s="30">
        <v>8.1259999999999994</v>
      </c>
      <c r="Q1702" s="30">
        <v>8.4760000000000009</v>
      </c>
    </row>
    <row r="1703" spans="1:17">
      <c r="A1703" s="83">
        <v>8</v>
      </c>
      <c r="B1703" s="83">
        <v>2008</v>
      </c>
      <c r="C1703" s="84" t="s">
        <v>572</v>
      </c>
      <c r="D1703" s="84" t="s">
        <v>579</v>
      </c>
      <c r="F1703" s="47" t="s">
        <v>389</v>
      </c>
      <c r="G1703" s="30">
        <v>4.79</v>
      </c>
      <c r="H1703" s="30">
        <v>7.7649999999999997</v>
      </c>
      <c r="I1703" s="30">
        <v>0</v>
      </c>
      <c r="J1703" s="30">
        <v>0</v>
      </c>
      <c r="K1703" s="30">
        <v>0</v>
      </c>
      <c r="L1703" s="30">
        <v>0</v>
      </c>
      <c r="M1703" s="30">
        <v>0</v>
      </c>
      <c r="N1703" s="30">
        <v>-0.2</v>
      </c>
      <c r="O1703" s="30">
        <v>-0.25</v>
      </c>
      <c r="P1703" s="30">
        <v>-0.3</v>
      </c>
      <c r="Q1703" s="30">
        <v>-0.35</v>
      </c>
    </row>
    <row r="1704" spans="1:17">
      <c r="A1704" s="83">
        <v>8</v>
      </c>
      <c r="B1704" s="83">
        <v>2008</v>
      </c>
      <c r="C1704" s="84" t="s">
        <v>572</v>
      </c>
      <c r="D1704" s="84" t="s">
        <v>579</v>
      </c>
      <c r="F1704" s="47" t="s">
        <v>390</v>
      </c>
      <c r="G1704" s="30">
        <v>0.39</v>
      </c>
      <c r="H1704" s="30">
        <v>25.643000000000001</v>
      </c>
      <c r="I1704" s="30">
        <v>7.5250000000000004</v>
      </c>
      <c r="J1704" s="30">
        <v>1.383</v>
      </c>
      <c r="K1704" s="30">
        <v>1.1879999999999999</v>
      </c>
      <c r="L1704" s="30">
        <v>1.1339999999999999</v>
      </c>
      <c r="M1704" s="30">
        <v>0.80300000000000005</v>
      </c>
      <c r="N1704" s="30">
        <v>0.84699999999999998</v>
      </c>
      <c r="O1704" s="30">
        <v>0.88200000000000001</v>
      </c>
      <c r="P1704" s="30">
        <v>0.91800000000000004</v>
      </c>
      <c r="Q1704" s="30">
        <v>0.95799999999999996</v>
      </c>
    </row>
    <row r="1705" spans="1:17">
      <c r="A1705" s="83">
        <v>8</v>
      </c>
      <c r="B1705" s="83">
        <v>2008</v>
      </c>
      <c r="C1705" s="84" t="s">
        <v>572</v>
      </c>
      <c r="D1705" s="84" t="s">
        <v>579</v>
      </c>
      <c r="F1705" s="47" t="s">
        <v>178</v>
      </c>
      <c r="G1705" s="31">
        <v>1.5970000000000004</v>
      </c>
      <c r="H1705" s="31">
        <v>11.153999999999996</v>
      </c>
      <c r="I1705" s="31">
        <v>5.5579999999999998</v>
      </c>
      <c r="J1705" s="31">
        <v>0.75599999999999845</v>
      </c>
      <c r="K1705" s="31">
        <v>-4.4640000000000004</v>
      </c>
      <c r="L1705" s="31">
        <v>-4.5030000000000001</v>
      </c>
      <c r="M1705" s="31">
        <v>1.2470000000000008</v>
      </c>
      <c r="N1705" s="31">
        <v>2.5689999999999991</v>
      </c>
      <c r="O1705" s="31">
        <v>-0.16</v>
      </c>
      <c r="P1705" s="31">
        <v>-4.585</v>
      </c>
      <c r="Q1705" s="31">
        <v>-4.5760000000000014</v>
      </c>
    </row>
    <row r="1706" spans="1:17">
      <c r="A1706" s="83">
        <v>8</v>
      </c>
      <c r="B1706" s="83">
        <v>2008</v>
      </c>
      <c r="C1706" s="84" t="s">
        <v>572</v>
      </c>
      <c r="D1706" s="84" t="s">
        <v>579</v>
      </c>
      <c r="F1706" s="47" t="s">
        <v>120</v>
      </c>
      <c r="G1706" s="30"/>
      <c r="H1706" s="30"/>
      <c r="I1706" s="30"/>
      <c r="J1706" s="30"/>
      <c r="K1706" s="30"/>
      <c r="L1706" s="30"/>
      <c r="M1706" s="30"/>
      <c r="N1706" s="30"/>
      <c r="O1706" s="30"/>
      <c r="P1706" s="30"/>
      <c r="Q1706" s="30"/>
    </row>
    <row r="1707" spans="1:17">
      <c r="A1707" s="83">
        <v>8</v>
      </c>
      <c r="B1707" s="83">
        <v>2008</v>
      </c>
      <c r="C1707" s="84" t="s">
        <v>572</v>
      </c>
      <c r="D1707" s="84" t="s">
        <v>579</v>
      </c>
      <c r="F1707" s="47" t="s">
        <v>324</v>
      </c>
      <c r="G1707" s="30">
        <v>28.681999999999999</v>
      </c>
      <c r="H1707" s="30">
        <v>64.332999999999998</v>
      </c>
      <c r="I1707" s="30">
        <v>85.483000000000004</v>
      </c>
      <c r="J1707" s="30">
        <v>95.775000000000006</v>
      </c>
      <c r="K1707" s="30">
        <v>98.358000000000004</v>
      </c>
      <c r="L1707" s="30">
        <v>101.83</v>
      </c>
      <c r="M1707" s="30">
        <v>104.465</v>
      </c>
      <c r="N1707" s="30">
        <v>106.76900000000001</v>
      </c>
      <c r="O1707" s="30">
        <v>109.72799999999999</v>
      </c>
      <c r="P1707" s="30">
        <v>111.422</v>
      </c>
      <c r="Q1707" s="30">
        <v>113.104</v>
      </c>
    </row>
    <row r="1708" spans="1:17">
      <c r="A1708" s="83">
        <v>8</v>
      </c>
      <c r="B1708" s="83">
        <v>2008</v>
      </c>
      <c r="C1708" s="84" t="s">
        <v>572</v>
      </c>
      <c r="D1708" s="84" t="s">
        <v>579</v>
      </c>
      <c r="F1708" s="47" t="s">
        <v>325</v>
      </c>
      <c r="G1708" s="31">
        <v>1.6</v>
      </c>
      <c r="H1708" s="31">
        <v>8.5380000000000003</v>
      </c>
      <c r="I1708" s="31">
        <v>13.914</v>
      </c>
      <c r="J1708" s="31">
        <v>16.962</v>
      </c>
      <c r="K1708" s="31">
        <v>18.896000000000001</v>
      </c>
      <c r="L1708" s="31">
        <v>20.277000000000001</v>
      </c>
      <c r="M1708" s="31">
        <v>21.335999999999999</v>
      </c>
      <c r="N1708" s="31">
        <v>21.925000000000001</v>
      </c>
      <c r="O1708" s="31">
        <v>22.411000000000001</v>
      </c>
      <c r="P1708" s="31">
        <v>22.911000000000001</v>
      </c>
      <c r="Q1708" s="31">
        <v>23.417999999999999</v>
      </c>
    </row>
    <row r="1709" spans="1:17">
      <c r="A1709" s="83">
        <v>8</v>
      </c>
      <c r="B1709" s="83">
        <v>2008</v>
      </c>
      <c r="C1709" s="84" t="s">
        <v>572</v>
      </c>
      <c r="D1709" s="84" t="s">
        <v>580</v>
      </c>
      <c r="F1709" s="47" t="s">
        <v>391</v>
      </c>
      <c r="G1709" s="30">
        <v>9.8838999999999996E-2</v>
      </c>
      <c r="H1709" s="30">
        <v>2.9135704880000004</v>
      </c>
      <c r="I1709" s="30">
        <v>8.7440145699999992</v>
      </c>
      <c r="J1709" s="30">
        <v>15.8443382095</v>
      </c>
      <c r="K1709" s="30">
        <v>23.024956332499997</v>
      </c>
      <c r="L1709" s="30">
        <v>30.151406456500002</v>
      </c>
      <c r="M1709" s="30">
        <v>38.044336883</v>
      </c>
      <c r="N1709" s="30">
        <v>47.011582862499999</v>
      </c>
      <c r="O1709" s="30">
        <v>56.213043149500002</v>
      </c>
      <c r="P1709" s="30">
        <v>65.83399045649999</v>
      </c>
      <c r="Q1709" s="30">
        <v>75.952040843999981</v>
      </c>
    </row>
    <row r="1710" spans="1:17">
      <c r="A1710" s="83">
        <v>8</v>
      </c>
      <c r="B1710" s="83">
        <v>2008</v>
      </c>
      <c r="C1710" s="84" t="s">
        <v>570</v>
      </c>
      <c r="D1710" s="84" t="s">
        <v>579</v>
      </c>
      <c r="F1710" s="32" t="s">
        <v>245</v>
      </c>
      <c r="G1710" s="30"/>
      <c r="H1710" s="30"/>
      <c r="I1710" s="30"/>
      <c r="J1710" s="30"/>
      <c r="K1710" s="30"/>
      <c r="L1710" s="30"/>
      <c r="M1710" s="30"/>
      <c r="N1710" s="30"/>
      <c r="O1710" s="30"/>
      <c r="P1710" s="30"/>
      <c r="Q1710" s="30"/>
    </row>
    <row r="1711" spans="1:17">
      <c r="A1711" s="83">
        <v>8</v>
      </c>
      <c r="B1711" s="83">
        <v>2008</v>
      </c>
      <c r="C1711" s="84" t="s">
        <v>570</v>
      </c>
      <c r="D1711" s="84" t="s">
        <v>579</v>
      </c>
      <c r="F1711" s="47" t="s">
        <v>121</v>
      </c>
      <c r="G1711" s="30"/>
      <c r="H1711" s="30"/>
      <c r="I1711" s="30"/>
      <c r="J1711" s="30"/>
      <c r="K1711" s="30"/>
      <c r="L1711" s="30"/>
      <c r="M1711" s="30"/>
      <c r="N1711" s="30"/>
      <c r="O1711" s="30"/>
      <c r="P1711" s="30"/>
      <c r="Q1711" s="30"/>
    </row>
    <row r="1712" spans="1:17">
      <c r="A1712" s="83">
        <v>8</v>
      </c>
      <c r="B1712" s="83">
        <v>2008</v>
      </c>
      <c r="C1712" s="84" t="s">
        <v>570</v>
      </c>
      <c r="D1712" s="84" t="s">
        <v>579</v>
      </c>
      <c r="F1712" s="47" t="s">
        <v>182</v>
      </c>
      <c r="G1712" s="30">
        <v>0</v>
      </c>
      <c r="H1712" s="30">
        <v>13.252934507099402</v>
      </c>
      <c r="I1712" s="30">
        <v>19.682053064414333</v>
      </c>
      <c r="J1712" s="30">
        <v>22.173001629346839</v>
      </c>
      <c r="K1712" s="30">
        <v>23.239000000000001</v>
      </c>
      <c r="L1712" s="30">
        <v>23.43</v>
      </c>
      <c r="M1712" s="30">
        <v>23.500900684592811</v>
      </c>
      <c r="N1712" s="30">
        <v>23.432659570056472</v>
      </c>
      <c r="O1712" s="30">
        <v>23.420402847437465</v>
      </c>
      <c r="P1712" s="30">
        <v>22.981160399295433</v>
      </c>
      <c r="Q1712" s="30">
        <v>22.5</v>
      </c>
    </row>
    <row r="1713" spans="1:17">
      <c r="A1713" s="83">
        <v>8</v>
      </c>
      <c r="B1713" s="83">
        <v>2008</v>
      </c>
      <c r="C1713" s="84" t="s">
        <v>570</v>
      </c>
      <c r="D1713" s="84" t="s">
        <v>579</v>
      </c>
      <c r="F1713" s="47" t="s">
        <v>392</v>
      </c>
      <c r="G1713" s="30">
        <v>-2.4729999999999999</v>
      </c>
      <c r="H1713" s="30">
        <v>-6.2750000000000004</v>
      </c>
      <c r="I1713" s="30">
        <v>-7.23</v>
      </c>
      <c r="J1713" s="30">
        <v>-7.7709999999999999</v>
      </c>
      <c r="K1713" s="30">
        <v>-7.9169999999999998</v>
      </c>
      <c r="L1713" s="30">
        <v>-9.2360000000000007</v>
      </c>
      <c r="M1713" s="30">
        <v>-9.1649999999999991</v>
      </c>
      <c r="N1713" s="30">
        <v>-9.4749999999999996</v>
      </c>
      <c r="O1713" s="30">
        <v>-9.7810000000000006</v>
      </c>
      <c r="P1713" s="30">
        <v>-9.702</v>
      </c>
      <c r="Q1713" s="30">
        <v>-11.098000000000001</v>
      </c>
    </row>
    <row r="1714" spans="1:17">
      <c r="A1714" s="83">
        <v>8</v>
      </c>
      <c r="B1714" s="83">
        <v>2008</v>
      </c>
      <c r="C1714" s="84" t="s">
        <v>570</v>
      </c>
      <c r="D1714" s="84" t="s">
        <v>579</v>
      </c>
      <c r="F1714" s="47" t="s">
        <v>393</v>
      </c>
      <c r="G1714" s="30">
        <v>0</v>
      </c>
      <c r="H1714" s="30">
        <v>4.218</v>
      </c>
      <c r="I1714" s="30">
        <v>6.05</v>
      </c>
      <c r="J1714" s="30">
        <v>7.1029999999999998</v>
      </c>
      <c r="K1714" s="30">
        <v>6.99</v>
      </c>
      <c r="L1714" s="30">
        <v>7.4489999999999998</v>
      </c>
      <c r="M1714" s="30">
        <v>7.6580000000000004</v>
      </c>
      <c r="N1714" s="30">
        <v>7.8780000000000001</v>
      </c>
      <c r="O1714" s="30">
        <v>8.3770000000000007</v>
      </c>
      <c r="P1714" s="30">
        <v>8.3230000000000004</v>
      </c>
      <c r="Q1714" s="30">
        <v>8.2590000000000003</v>
      </c>
    </row>
    <row r="1715" spans="1:17">
      <c r="A1715" s="83">
        <v>8</v>
      </c>
      <c r="B1715" s="83">
        <v>2008</v>
      </c>
      <c r="C1715" s="84" t="s">
        <v>570</v>
      </c>
      <c r="D1715" s="84" t="s">
        <v>579</v>
      </c>
      <c r="F1715" s="47" t="s">
        <v>122</v>
      </c>
      <c r="G1715" s="30">
        <v>0</v>
      </c>
      <c r="H1715" s="30">
        <v>2.0470000000000002</v>
      </c>
      <c r="I1715" s="30">
        <v>3.181</v>
      </c>
      <c r="J1715" s="30">
        <v>4.03</v>
      </c>
      <c r="K1715" s="30">
        <v>4.0979999999999999</v>
      </c>
      <c r="L1715" s="30">
        <v>4.5970000000000004</v>
      </c>
      <c r="M1715" s="30">
        <v>4.8840000000000003</v>
      </c>
      <c r="N1715" s="30">
        <v>5.1959999999999997</v>
      </c>
      <c r="O1715" s="30">
        <v>5.7590000000000003</v>
      </c>
      <c r="P1715" s="30">
        <v>5.9509999999999996</v>
      </c>
      <c r="Q1715" s="30">
        <v>6.08</v>
      </c>
    </row>
    <row r="1716" spans="1:17">
      <c r="A1716" s="83">
        <v>8</v>
      </c>
      <c r="B1716" s="83">
        <v>2008</v>
      </c>
      <c r="C1716" s="84" t="s">
        <v>570</v>
      </c>
      <c r="D1716" s="84" t="s">
        <v>579</v>
      </c>
      <c r="F1716" s="47" t="s">
        <v>184</v>
      </c>
      <c r="G1716" s="30">
        <v>3.2647786150080821E-2</v>
      </c>
      <c r="H1716" s="30">
        <v>2.6097355907187429</v>
      </c>
      <c r="I1716" s="30">
        <v>3.9444350509168258</v>
      </c>
      <c r="J1716" s="30">
        <v>4.1851724018828893</v>
      </c>
      <c r="K1716" s="30">
        <v>3.7437286027823351</v>
      </c>
      <c r="L1716" s="30">
        <v>3.4308329314690007</v>
      </c>
      <c r="M1716" s="30">
        <v>3.3987225142034574</v>
      </c>
      <c r="N1716" s="30">
        <v>3.5279952821766654</v>
      </c>
      <c r="O1716" s="30">
        <v>3.6468980635329418</v>
      </c>
      <c r="P1716" s="30">
        <v>3.7755625862915738</v>
      </c>
      <c r="Q1716" s="30">
        <v>3.9512199236434458</v>
      </c>
    </row>
    <row r="1717" spans="1:17">
      <c r="A1717" s="83">
        <v>8</v>
      </c>
      <c r="B1717" s="83">
        <v>2008</v>
      </c>
      <c r="C1717" s="84" t="s">
        <v>570</v>
      </c>
      <c r="D1717" s="84" t="s">
        <v>579</v>
      </c>
      <c r="F1717" s="47" t="s">
        <v>394</v>
      </c>
      <c r="G1717" s="30">
        <v>0</v>
      </c>
      <c r="H1717" s="30">
        <v>-0.11600000000000001</v>
      </c>
      <c r="I1717" s="30">
        <v>0.36699999999999999</v>
      </c>
      <c r="J1717" s="30">
        <v>1.8779999999999999</v>
      </c>
      <c r="K1717" s="30">
        <v>2.536</v>
      </c>
      <c r="L1717" s="30">
        <v>3.16</v>
      </c>
      <c r="M1717" s="30">
        <v>3.3159999999999998</v>
      </c>
      <c r="N1717" s="30">
        <v>3.3570000000000002</v>
      </c>
      <c r="O1717" s="30">
        <v>3.3069999999999999</v>
      </c>
      <c r="P1717" s="30">
        <v>3.4710000000000001</v>
      </c>
      <c r="Q1717" s="30">
        <v>3.56</v>
      </c>
    </row>
    <row r="1718" spans="1:17">
      <c r="A1718" s="83">
        <v>8</v>
      </c>
      <c r="B1718" s="83">
        <v>2008</v>
      </c>
      <c r="C1718" s="84" t="s">
        <v>570</v>
      </c>
      <c r="D1718" s="84" t="s">
        <v>579</v>
      </c>
      <c r="F1718" s="47" t="s">
        <v>389</v>
      </c>
      <c r="G1718" s="30">
        <v>2.5999999999999999E-2</v>
      </c>
      <c r="H1718" s="30">
        <v>1.9810000000000001</v>
      </c>
      <c r="I1718" s="30">
        <v>6.008</v>
      </c>
      <c r="J1718" s="30">
        <v>4.5010000000000003</v>
      </c>
      <c r="K1718" s="30">
        <v>0.42099999999999999</v>
      </c>
      <c r="L1718" s="30">
        <v>0.16200000000000001</v>
      </c>
      <c r="M1718" s="30">
        <v>0.16700000000000001</v>
      </c>
      <c r="N1718" s="30">
        <v>0.14699999999999999</v>
      </c>
      <c r="O1718" s="30">
        <v>0.18099999999999999</v>
      </c>
      <c r="P1718" s="30">
        <v>0.156</v>
      </c>
      <c r="Q1718" s="30">
        <v>0.161</v>
      </c>
    </row>
    <row r="1719" spans="1:17">
      <c r="A1719" s="83">
        <v>8</v>
      </c>
      <c r="B1719" s="83">
        <v>2008</v>
      </c>
      <c r="C1719" s="84" t="s">
        <v>570</v>
      </c>
      <c r="D1719" s="84" t="s">
        <v>579</v>
      </c>
      <c r="F1719" s="47" t="s">
        <v>178</v>
      </c>
      <c r="G1719" s="31">
        <v>0.34200000000000008</v>
      </c>
      <c r="H1719" s="31">
        <v>1.5970000000000013</v>
      </c>
      <c r="I1719" s="31">
        <v>1.6129999999999995</v>
      </c>
      <c r="J1719" s="31">
        <v>1.6330000000000098</v>
      </c>
      <c r="K1719" s="31">
        <v>1.8729999999999976</v>
      </c>
      <c r="L1719" s="31">
        <v>1.8620000000000019</v>
      </c>
      <c r="M1719" s="31">
        <v>1.9709999999999894</v>
      </c>
      <c r="N1719" s="31">
        <v>2.0219999999999985</v>
      </c>
      <c r="O1719" s="31">
        <v>1.9239999999999995</v>
      </c>
      <c r="P1719" s="31">
        <v>2.1679999999999993</v>
      </c>
      <c r="Q1719" s="31">
        <v>2.5970000000000084</v>
      </c>
    </row>
    <row r="1720" spans="1:17">
      <c r="A1720" s="83">
        <v>8</v>
      </c>
      <c r="B1720" s="83">
        <v>2008</v>
      </c>
      <c r="C1720" s="84" t="s">
        <v>570</v>
      </c>
      <c r="D1720" s="84" t="s">
        <v>579</v>
      </c>
      <c r="F1720" s="47" t="s">
        <v>120</v>
      </c>
      <c r="G1720" s="30">
        <v>0</v>
      </c>
      <c r="H1720" s="30">
        <v>5.2009999999999996</v>
      </c>
      <c r="I1720" s="30">
        <v>10.608000000000001</v>
      </c>
      <c r="J1720" s="30">
        <v>11.62</v>
      </c>
      <c r="K1720" s="30">
        <v>12.004</v>
      </c>
      <c r="L1720" s="30">
        <v>12.163</v>
      </c>
      <c r="M1720" s="30">
        <v>12.83</v>
      </c>
      <c r="N1720" s="30">
        <v>13.269</v>
      </c>
      <c r="O1720" s="30">
        <v>13.24</v>
      </c>
      <c r="P1720" s="30">
        <v>13.336</v>
      </c>
      <c r="Q1720" s="30">
        <v>13.24</v>
      </c>
    </row>
    <row r="1721" spans="1:17">
      <c r="A1721" s="83">
        <v>8</v>
      </c>
      <c r="B1721" s="83">
        <v>2008</v>
      </c>
      <c r="C1721" s="84" t="s">
        <v>570</v>
      </c>
      <c r="D1721" s="84" t="s">
        <v>580</v>
      </c>
      <c r="F1721" s="47" t="s">
        <v>330</v>
      </c>
      <c r="G1721" s="30"/>
      <c r="H1721" s="30"/>
      <c r="I1721" s="30"/>
      <c r="J1721" s="30"/>
      <c r="K1721" s="30"/>
      <c r="L1721" s="30"/>
      <c r="M1721" s="30"/>
      <c r="N1721" s="30"/>
      <c r="O1721" s="30"/>
      <c r="P1721" s="30"/>
      <c r="Q1721" s="30"/>
    </row>
    <row r="1722" spans="1:17">
      <c r="A1722" s="83">
        <v>8</v>
      </c>
      <c r="B1722" s="83">
        <v>2008</v>
      </c>
      <c r="C1722" s="84" t="s">
        <v>570</v>
      </c>
      <c r="D1722" s="84" t="s">
        <v>580</v>
      </c>
      <c r="F1722" s="47" t="s">
        <v>227</v>
      </c>
      <c r="G1722" s="30">
        <v>3.8157499404917403E-2</v>
      </c>
      <c r="H1722" s="30">
        <v>1.0713138539769884</v>
      </c>
      <c r="I1722" s="30">
        <v>4.0063848626726477</v>
      </c>
      <c r="J1722" s="30">
        <v>8.6246181780119731</v>
      </c>
      <c r="K1722" s="30">
        <v>13.109543986587019</v>
      </c>
      <c r="L1722" s="30">
        <v>17.064674728745086</v>
      </c>
      <c r="M1722" s="30">
        <v>20.889246785569867</v>
      </c>
      <c r="N1722" s="30">
        <v>24.890757845467864</v>
      </c>
      <c r="O1722" s="30">
        <v>29.142285869918421</v>
      </c>
      <c r="P1722" s="30">
        <v>33.864777011630835</v>
      </c>
      <c r="Q1722" s="30">
        <v>39.205851332043508</v>
      </c>
    </row>
    <row r="1723" spans="1:17">
      <c r="A1723" s="83">
        <v>8</v>
      </c>
      <c r="B1723" s="83">
        <v>2008</v>
      </c>
      <c r="C1723" s="84" t="s">
        <v>570</v>
      </c>
      <c r="D1723" s="84" t="s">
        <v>580</v>
      </c>
      <c r="F1723" s="47" t="s">
        <v>353</v>
      </c>
      <c r="G1723" s="31">
        <v>12.310214542273783</v>
      </c>
      <c r="H1723" s="31">
        <v>7.7715789515251652</v>
      </c>
      <c r="I1723" s="31">
        <v>5.1008565759034639</v>
      </c>
      <c r="J1723" s="31">
        <v>11.795065985724191</v>
      </c>
      <c r="K1723" s="31">
        <v>7.0338675996871025</v>
      </c>
      <c r="L1723" s="31">
        <v>7.7270607638423945</v>
      </c>
      <c r="M1723" s="31">
        <v>7.301942192266333</v>
      </c>
      <c r="N1723" s="31">
        <v>6.8786496719222798</v>
      </c>
      <c r="O1723" s="31">
        <v>7.1702169811361109</v>
      </c>
      <c r="P1723" s="31">
        <v>7.7489733926785886</v>
      </c>
      <c r="Q1723" s="31">
        <v>7.6435456389583942</v>
      </c>
    </row>
    <row r="1724" spans="1:17">
      <c r="A1724" s="83">
        <v>8</v>
      </c>
      <c r="B1724" s="83">
        <v>2008</v>
      </c>
      <c r="C1724" s="84" t="s">
        <v>571</v>
      </c>
      <c r="D1724" s="84" t="s">
        <v>579</v>
      </c>
      <c r="F1724" s="32" t="s">
        <v>246</v>
      </c>
      <c r="G1724" s="30"/>
      <c r="H1724" s="30"/>
      <c r="I1724" s="30"/>
      <c r="J1724" s="30"/>
      <c r="K1724" s="30"/>
      <c r="L1724" s="30"/>
      <c r="M1724" s="30"/>
      <c r="N1724" s="30"/>
      <c r="O1724" s="30"/>
      <c r="P1724" s="30"/>
      <c r="Q1724" s="30"/>
    </row>
    <row r="1725" spans="1:17">
      <c r="A1725" s="83">
        <v>8</v>
      </c>
      <c r="B1725" s="83">
        <v>2008</v>
      </c>
      <c r="C1725" s="84" t="s">
        <v>571</v>
      </c>
      <c r="D1725" s="84" t="s">
        <v>579</v>
      </c>
      <c r="F1725" s="32" t="s">
        <v>121</v>
      </c>
      <c r="G1725" s="30"/>
      <c r="H1725" s="30"/>
      <c r="I1725" s="30"/>
      <c r="J1725" s="30"/>
      <c r="K1725" s="30"/>
      <c r="L1725" s="30"/>
      <c r="M1725" s="30"/>
      <c r="N1725" s="30"/>
      <c r="O1725" s="30"/>
      <c r="P1725" s="30"/>
      <c r="Q1725" s="30"/>
    </row>
    <row r="1726" spans="1:17">
      <c r="A1726" s="83">
        <v>8</v>
      </c>
      <c r="B1726" s="83">
        <v>2008</v>
      </c>
      <c r="C1726" s="84" t="s">
        <v>571</v>
      </c>
      <c r="D1726" s="84" t="s">
        <v>579</v>
      </c>
      <c r="F1726" s="47" t="s">
        <v>395</v>
      </c>
      <c r="G1726" s="30">
        <v>16.54</v>
      </c>
      <c r="H1726" s="30">
        <v>-0.56999999999999995</v>
      </c>
      <c r="I1726" s="30">
        <v>-4.22</v>
      </c>
      <c r="J1726" s="30">
        <v>-4.5999999999999996</v>
      </c>
      <c r="K1726" s="30">
        <v>-4.0199999999999996</v>
      </c>
      <c r="L1726" s="30">
        <v>-2.37</v>
      </c>
      <c r="M1726" s="30">
        <v>0.23</v>
      </c>
      <c r="N1726" s="30">
        <v>0.03</v>
      </c>
      <c r="O1726" s="30">
        <v>0.23</v>
      </c>
      <c r="P1726" s="30">
        <v>0.03</v>
      </c>
      <c r="Q1726" s="30">
        <v>-0.12</v>
      </c>
    </row>
    <row r="1727" spans="1:17">
      <c r="A1727" s="83">
        <v>8</v>
      </c>
      <c r="B1727" s="83">
        <v>2008</v>
      </c>
      <c r="C1727" s="84" t="s">
        <v>571</v>
      </c>
      <c r="D1727" s="84" t="s">
        <v>579</v>
      </c>
      <c r="F1727" s="32" t="s">
        <v>182</v>
      </c>
      <c r="G1727" s="30">
        <v>0.45</v>
      </c>
      <c r="H1727" s="30">
        <v>1.1990654929005977</v>
      </c>
      <c r="I1727" s="30">
        <v>1.2009469355856672</v>
      </c>
      <c r="J1727" s="30">
        <v>1.2919983706531601</v>
      </c>
      <c r="K1727" s="30">
        <v>1.6040000000000001</v>
      </c>
      <c r="L1727" s="30">
        <v>1.9219999999999999</v>
      </c>
      <c r="M1727" s="30">
        <v>2.215099315407191</v>
      </c>
      <c r="N1727" s="30">
        <v>2.5053404299435278</v>
      </c>
      <c r="O1727" s="30">
        <v>2.7945971525625355</v>
      </c>
      <c r="P1727" s="30">
        <v>3.0948396007045669</v>
      </c>
      <c r="Q1727" s="30">
        <v>3.3519999999999999</v>
      </c>
    </row>
    <row r="1728" spans="1:17">
      <c r="A1728" s="83">
        <v>8</v>
      </c>
      <c r="B1728" s="83">
        <v>2008</v>
      </c>
      <c r="C1728" s="84" t="s">
        <v>571</v>
      </c>
      <c r="D1728" s="84" t="s">
        <v>579</v>
      </c>
      <c r="F1728" s="47" t="s">
        <v>396</v>
      </c>
      <c r="G1728" s="30">
        <v>-1.708</v>
      </c>
      <c r="H1728" s="30">
        <v>0.97099999999999997</v>
      </c>
      <c r="I1728" s="30">
        <v>0.86</v>
      </c>
      <c r="J1728" s="30">
        <v>1.804</v>
      </c>
      <c r="K1728" s="30">
        <v>5.2430000000000003</v>
      </c>
      <c r="L1728" s="30">
        <v>3.1709999999999998</v>
      </c>
      <c r="M1728" s="30">
        <v>0.63300000000000001</v>
      </c>
      <c r="N1728" s="30">
        <v>6.7000000000000004E-2</v>
      </c>
      <c r="O1728" s="30">
        <v>0.13700000000000001</v>
      </c>
      <c r="P1728" s="30">
        <v>3.2000000000000001E-2</v>
      </c>
      <c r="Q1728" s="30">
        <v>4.2999999999999997E-2</v>
      </c>
    </row>
    <row r="1729" spans="1:20">
      <c r="A1729" s="83">
        <v>8</v>
      </c>
      <c r="B1729" s="83">
        <v>2008</v>
      </c>
      <c r="C1729" s="84" t="s">
        <v>571</v>
      </c>
      <c r="D1729" s="84" t="s">
        <v>579</v>
      </c>
      <c r="F1729" s="32" t="s">
        <v>178</v>
      </c>
      <c r="G1729" s="30">
        <v>-11.163999999999998</v>
      </c>
      <c r="H1729" s="30">
        <v>-0.39300000000000002</v>
      </c>
      <c r="I1729" s="30">
        <v>0.65599999999999992</v>
      </c>
      <c r="J1729" s="30">
        <v>0.51699999999999968</v>
      </c>
      <c r="K1729" s="30">
        <v>0.81899999999999906</v>
      </c>
      <c r="L1729" s="30">
        <v>1.1590000000000003</v>
      </c>
      <c r="M1729" s="30">
        <v>1.516</v>
      </c>
      <c r="N1729" s="30">
        <v>0.58499999999999996</v>
      </c>
      <c r="O1729" s="30">
        <v>0.26399999999999979</v>
      </c>
      <c r="P1729" s="30">
        <v>0.65843741370842679</v>
      </c>
      <c r="Q1729" s="30">
        <v>1.2827800763565542</v>
      </c>
    </row>
    <row r="1730" spans="1:20">
      <c r="A1730" s="83">
        <v>8</v>
      </c>
      <c r="B1730" s="83">
        <v>2008</v>
      </c>
      <c r="C1730" s="84" t="s">
        <v>571</v>
      </c>
      <c r="D1730" s="84" t="s">
        <v>579</v>
      </c>
      <c r="F1730" s="32" t="s">
        <v>120</v>
      </c>
      <c r="G1730" s="30">
        <v>2.73</v>
      </c>
      <c r="H1730" s="30">
        <v>2.1070000000000002</v>
      </c>
      <c r="I1730" s="30">
        <v>2.0819999999999999</v>
      </c>
      <c r="J1730" s="30">
        <v>1.5</v>
      </c>
      <c r="K1730" s="30">
        <v>1.153</v>
      </c>
      <c r="L1730" s="30">
        <v>0.97</v>
      </c>
      <c r="M1730" s="30">
        <v>1.2070000000000001</v>
      </c>
      <c r="N1730" s="30">
        <v>1.1970000000000001</v>
      </c>
      <c r="O1730" s="30">
        <v>1.1579999999999999</v>
      </c>
      <c r="P1730" s="30">
        <v>1.292</v>
      </c>
      <c r="Q1730" s="30">
        <v>1.2490000000000001</v>
      </c>
    </row>
    <row r="1731" spans="1:20">
      <c r="A1731" s="83">
        <v>8</v>
      </c>
      <c r="B1731" s="83">
        <v>2008</v>
      </c>
      <c r="C1731" s="84" t="s">
        <v>571</v>
      </c>
      <c r="D1731" s="84" t="s">
        <v>580</v>
      </c>
      <c r="F1731" s="47" t="s">
        <v>397</v>
      </c>
      <c r="G1731" s="30"/>
      <c r="H1731" s="30"/>
      <c r="I1731" s="30"/>
      <c r="J1731" s="30"/>
      <c r="K1731" s="30"/>
      <c r="L1731" s="30"/>
      <c r="M1731" s="30"/>
      <c r="N1731" s="30"/>
      <c r="O1731" s="30"/>
      <c r="P1731" s="30"/>
      <c r="Q1731" s="30"/>
    </row>
    <row r="1732" spans="1:20">
      <c r="A1732" s="83">
        <v>8</v>
      </c>
      <c r="B1732" s="83">
        <v>2008</v>
      </c>
      <c r="C1732" s="84" t="s">
        <v>571</v>
      </c>
      <c r="D1732" s="84" t="s">
        <v>580</v>
      </c>
      <c r="F1732" s="47" t="s">
        <v>227</v>
      </c>
      <c r="G1732" s="30">
        <v>1.40035005950826E-2</v>
      </c>
      <c r="H1732" s="30">
        <v>0.74511565802301127</v>
      </c>
      <c r="I1732" s="30">
        <v>2.0906005673273529</v>
      </c>
      <c r="J1732" s="30">
        <v>2.9060436124880269</v>
      </c>
      <c r="K1732" s="30">
        <v>3.2464996809129825</v>
      </c>
      <c r="L1732" s="30">
        <v>3.4879188147549138</v>
      </c>
      <c r="M1732" s="30">
        <v>3.6964163314301368</v>
      </c>
      <c r="N1732" s="30">
        <v>3.8376592920321384</v>
      </c>
      <c r="O1732" s="30">
        <v>3.9496709805815771</v>
      </c>
      <c r="P1732" s="30">
        <v>4.1072325318691725</v>
      </c>
      <c r="Q1732" s="30">
        <v>4.3571078239565031</v>
      </c>
    </row>
    <row r="1733" spans="1:20">
      <c r="A1733" s="83">
        <v>8</v>
      </c>
      <c r="B1733" s="83">
        <v>2008</v>
      </c>
      <c r="C1733" s="84" t="s">
        <v>571</v>
      </c>
      <c r="D1733" s="84" t="s">
        <v>580</v>
      </c>
      <c r="F1733" s="47" t="s">
        <v>178</v>
      </c>
      <c r="G1733" s="31">
        <v>-2.1446905009972723</v>
      </c>
      <c r="H1733" s="31">
        <v>-4.446374548633867E-2</v>
      </c>
      <c r="I1733" s="31">
        <v>1.4547422371581278</v>
      </c>
      <c r="J1733" s="31">
        <v>-0.95704380565003888</v>
      </c>
      <c r="K1733" s="31">
        <v>-0.67939871908299387</v>
      </c>
      <c r="L1733" s="31">
        <v>-0.22354330073857728</v>
      </c>
      <c r="M1733" s="31">
        <v>0.5463690695490423</v>
      </c>
      <c r="N1733" s="31">
        <v>0.97803807053607128</v>
      </c>
      <c r="O1733" s="31">
        <v>0.89271773929212761</v>
      </c>
      <c r="P1733" s="31">
        <v>1.7969978594976819</v>
      </c>
      <c r="Q1733" s="31">
        <v>3.3283966233939775</v>
      </c>
    </row>
    <row r="1734" spans="1:20">
      <c r="A1734" s="83">
        <v>8</v>
      </c>
      <c r="B1734" s="83">
        <v>2008</v>
      </c>
      <c r="F1734" s="47"/>
      <c r="G1734" s="31"/>
      <c r="H1734" s="31"/>
      <c r="I1734" s="31"/>
      <c r="J1734" s="31"/>
      <c r="K1734" s="31"/>
      <c r="L1734" s="31"/>
      <c r="M1734" s="31"/>
      <c r="N1734" s="31"/>
      <c r="O1734" s="31"/>
      <c r="P1734" s="31"/>
      <c r="Q1734" s="31"/>
    </row>
    <row r="1735" spans="1:20">
      <c r="A1735" s="83">
        <v>8</v>
      </c>
      <c r="B1735" s="83">
        <v>2008</v>
      </c>
      <c r="C1735" s="84" t="s">
        <v>575</v>
      </c>
      <c r="D1735" s="84" t="s">
        <v>586</v>
      </c>
      <c r="F1735" s="47" t="s">
        <v>398</v>
      </c>
      <c r="G1735" s="31">
        <f t="shared" ref="G1735:Q1735" si="84">+G1693-SUM(G1696:G1698)+SUM(G1702:G1733)</f>
        <v>407.44548632958504</v>
      </c>
      <c r="H1735" s="31">
        <f t="shared" si="84"/>
        <v>438.21197716628183</v>
      </c>
      <c r="I1735" s="31">
        <f t="shared" si="84"/>
        <v>430.56970947074183</v>
      </c>
      <c r="J1735" s="31">
        <f t="shared" si="84"/>
        <v>324.57953943107293</v>
      </c>
      <c r="K1735" s="31">
        <f t="shared" si="84"/>
        <v>125.83024313614827</v>
      </c>
      <c r="L1735" s="31">
        <f t="shared" si="84"/>
        <v>146.74189603310674</v>
      </c>
      <c r="M1735" s="31">
        <f t="shared" si="84"/>
        <v>169.81984966652942</v>
      </c>
      <c r="N1735" s="31">
        <f t="shared" si="84"/>
        <v>162.02124841011039</v>
      </c>
      <c r="O1735" s="31">
        <f t="shared" si="84"/>
        <v>207.11846830960627</v>
      </c>
      <c r="P1735" s="31">
        <f t="shared" si="84"/>
        <v>173.78038889246909</v>
      </c>
      <c r="Q1735" s="31">
        <f t="shared" si="84"/>
        <v>134.50187203669608</v>
      </c>
    </row>
    <row r="1737" spans="1:20">
      <c r="A1737" s="83">
        <v>1</v>
      </c>
      <c r="B1737" s="83">
        <v>2009</v>
      </c>
      <c r="C1737" s="84" t="s">
        <v>574</v>
      </c>
      <c r="F1737" s="47" t="s">
        <v>399</v>
      </c>
      <c r="G1737" s="47"/>
      <c r="H1737" s="47"/>
      <c r="I1737" s="47"/>
      <c r="J1737" s="47"/>
      <c r="K1737" s="29"/>
      <c r="L1737" s="29"/>
      <c r="M1737" s="29"/>
      <c r="N1737" s="29"/>
      <c r="O1737" s="29"/>
      <c r="P1737" s="29"/>
      <c r="Q1737" s="29"/>
      <c r="R1737" s="29"/>
      <c r="S1737" s="29"/>
      <c r="T1737" s="29"/>
    </row>
    <row r="1738" spans="1:20">
      <c r="A1738" s="83">
        <v>1</v>
      </c>
      <c r="B1738" s="83">
        <v>2009</v>
      </c>
      <c r="C1738" s="84" t="s">
        <v>572</v>
      </c>
      <c r="D1738" s="84" t="s">
        <v>578</v>
      </c>
      <c r="F1738" s="32" t="s">
        <v>244</v>
      </c>
      <c r="G1738" s="29">
        <v>-104.16161950747743</v>
      </c>
      <c r="H1738" s="29">
        <v>-6.1772536189304477</v>
      </c>
      <c r="I1738" s="29">
        <v>-3.4319503658040036</v>
      </c>
      <c r="J1738" s="29">
        <v>-2.9051106976961449</v>
      </c>
      <c r="K1738" s="29">
        <v>-1.4928626913332292</v>
      </c>
      <c r="L1738" s="29">
        <v>-2.2590508492189443</v>
      </c>
      <c r="M1738" s="29">
        <v>-5.1883530539374445E-2</v>
      </c>
      <c r="N1738" s="29">
        <v>0.62768594747391615</v>
      </c>
      <c r="O1738" s="29">
        <v>8.2771295162118346</v>
      </c>
      <c r="P1738" s="29">
        <v>3.8212920769121625</v>
      </c>
    </row>
    <row r="1739" spans="1:20">
      <c r="A1739" s="83">
        <v>1</v>
      </c>
      <c r="B1739" s="83">
        <v>2009</v>
      </c>
      <c r="C1739" s="84" t="s">
        <v>570</v>
      </c>
      <c r="D1739" s="84" t="s">
        <v>578</v>
      </c>
      <c r="F1739" s="32" t="s">
        <v>245</v>
      </c>
      <c r="G1739" s="29">
        <v>-105.99369957437349</v>
      </c>
      <c r="H1739" s="29">
        <v>-203.82940606920113</v>
      </c>
      <c r="I1739" s="29">
        <v>-241.84899994707106</v>
      </c>
      <c r="J1739" s="29">
        <v>-243.24988635123611</v>
      </c>
      <c r="K1739" s="29">
        <v>-215.55247679196705</v>
      </c>
      <c r="L1739" s="29">
        <v>-191.40039776731535</v>
      </c>
      <c r="M1739" s="29">
        <v>-187.26238836224013</v>
      </c>
      <c r="N1739" s="29">
        <v>-198.00181546873284</v>
      </c>
      <c r="O1739" s="29">
        <v>-211.67129670848152</v>
      </c>
      <c r="P1739" s="29">
        <v>-225.57604677837188</v>
      </c>
    </row>
    <row r="1740" spans="1:20">
      <c r="A1740" s="83">
        <v>1</v>
      </c>
      <c r="B1740" s="83">
        <v>2009</v>
      </c>
      <c r="C1740" s="84" t="s">
        <v>571</v>
      </c>
      <c r="D1740" s="84" t="s">
        <v>578</v>
      </c>
      <c r="F1740" s="32" t="s">
        <v>246</v>
      </c>
      <c r="G1740" s="33">
        <v>-152.18030508527374</v>
      </c>
      <c r="H1740" s="33">
        <v>-138.10528949469926</v>
      </c>
      <c r="I1740" s="33">
        <v>-107.56414599836457</v>
      </c>
      <c r="J1740" s="33">
        <v>-80.40796900237315</v>
      </c>
      <c r="K1740" s="33">
        <v>-48.411106206081541</v>
      </c>
      <c r="L1740" s="33">
        <v>-32.083278041379103</v>
      </c>
      <c r="M1740" s="33">
        <v>-23.901324864204241</v>
      </c>
      <c r="N1740" s="33">
        <v>-17.998140913928353</v>
      </c>
      <c r="O1740" s="33">
        <v>-15.498227628482145</v>
      </c>
      <c r="P1740" s="33">
        <v>-14.906633356088808</v>
      </c>
    </row>
    <row r="1741" spans="1:20">
      <c r="A1741" s="83">
        <v>1</v>
      </c>
      <c r="B1741" s="83">
        <v>2009</v>
      </c>
      <c r="C1741" s="84" t="s">
        <v>574</v>
      </c>
      <c r="F1741" s="47" t="s">
        <v>400</v>
      </c>
      <c r="G1741" s="47"/>
      <c r="H1741" s="47"/>
      <c r="I1741" s="47"/>
      <c r="J1741" s="47"/>
      <c r="K1741" s="29"/>
      <c r="L1741" s="29"/>
      <c r="M1741" s="29"/>
      <c r="N1741" s="29"/>
      <c r="O1741" s="29"/>
      <c r="P1741" s="29"/>
      <c r="Q1741" s="29"/>
      <c r="R1741" s="29"/>
      <c r="S1741" s="29"/>
      <c r="T1741" s="29"/>
    </row>
    <row r="1742" spans="1:20">
      <c r="A1742" s="83">
        <v>1</v>
      </c>
      <c r="B1742" s="83">
        <v>2009</v>
      </c>
      <c r="C1742" s="84" t="s">
        <v>572</v>
      </c>
      <c r="D1742" s="84" t="s">
        <v>579</v>
      </c>
      <c r="F1742" s="32" t="s">
        <v>244</v>
      </c>
      <c r="G1742" s="47"/>
      <c r="H1742" s="47"/>
      <c r="I1742" s="47"/>
      <c r="J1742" s="29"/>
      <c r="K1742" s="29"/>
      <c r="L1742" s="29"/>
      <c r="M1742" s="29"/>
      <c r="N1742" s="29"/>
      <c r="O1742" s="29"/>
      <c r="P1742" s="29"/>
      <c r="Q1742" s="29"/>
      <c r="R1742" s="29"/>
      <c r="S1742" s="29"/>
    </row>
    <row r="1743" spans="1:20">
      <c r="A1743" s="83">
        <v>1</v>
      </c>
      <c r="B1743" s="83">
        <v>2009</v>
      </c>
      <c r="C1743" s="84" t="s">
        <v>572</v>
      </c>
      <c r="D1743" s="84" t="s">
        <v>579</v>
      </c>
      <c r="F1743" s="47" t="s">
        <v>401</v>
      </c>
      <c r="G1743" s="47"/>
      <c r="H1743" s="47"/>
      <c r="I1743" s="29"/>
      <c r="J1743" s="29"/>
      <c r="K1743" s="29"/>
      <c r="L1743" s="29"/>
      <c r="M1743" s="29"/>
      <c r="N1743" s="29"/>
      <c r="O1743" s="29"/>
      <c r="P1743" s="29"/>
      <c r="Q1743" s="29"/>
      <c r="R1743" s="29"/>
    </row>
    <row r="1744" spans="1:20">
      <c r="A1744" s="83">
        <v>1</v>
      </c>
      <c r="B1744" s="83">
        <v>2009</v>
      </c>
      <c r="C1744" s="84" t="s">
        <v>572</v>
      </c>
      <c r="D1744" s="84" t="s">
        <v>579</v>
      </c>
      <c r="F1744" s="47" t="s">
        <v>402</v>
      </c>
      <c r="G1744" s="29">
        <v>183.90700000000001</v>
      </c>
      <c r="H1744" s="29">
        <v>5.0060000000000002</v>
      </c>
      <c r="I1744" s="29">
        <v>5.0000000000000001E-3</v>
      </c>
      <c r="J1744" s="29">
        <v>6.0000000000000001E-3</v>
      </c>
      <c r="K1744" s="29">
        <v>6.0000000000000001E-3</v>
      </c>
      <c r="L1744" s="29">
        <v>6.0000000000000001E-3</v>
      </c>
      <c r="M1744" s="29">
        <v>6.0000000000000001E-3</v>
      </c>
      <c r="N1744" s="29">
        <v>7.0000000000000001E-3</v>
      </c>
      <c r="O1744" s="29">
        <v>7.0000000000000001E-3</v>
      </c>
      <c r="P1744" s="29">
        <v>7.0000000000000001E-3</v>
      </c>
    </row>
    <row r="1745" spans="1:19">
      <c r="A1745" s="83">
        <v>1</v>
      </c>
      <c r="B1745" s="83">
        <v>2009</v>
      </c>
      <c r="C1745" s="84" t="s">
        <v>572</v>
      </c>
      <c r="D1745" s="84" t="s">
        <v>579</v>
      </c>
      <c r="F1745" s="47" t="s">
        <v>403</v>
      </c>
      <c r="G1745" s="29">
        <v>9.1300000000000008</v>
      </c>
      <c r="H1745" s="29">
        <v>0</v>
      </c>
      <c r="I1745" s="29">
        <v>0</v>
      </c>
      <c r="J1745" s="29">
        <v>0</v>
      </c>
      <c r="K1745" s="29">
        <v>0</v>
      </c>
      <c r="L1745" s="29">
        <v>0</v>
      </c>
      <c r="M1745" s="29">
        <v>0</v>
      </c>
      <c r="N1745" s="29">
        <v>0</v>
      </c>
      <c r="O1745" s="29">
        <v>0</v>
      </c>
      <c r="P1745" s="29">
        <v>0</v>
      </c>
    </row>
    <row r="1746" spans="1:19">
      <c r="A1746" s="83">
        <v>1</v>
      </c>
      <c r="B1746" s="83">
        <v>2009</v>
      </c>
      <c r="C1746" s="84" t="s">
        <v>572</v>
      </c>
      <c r="D1746" s="84" t="s">
        <v>579</v>
      </c>
      <c r="F1746" s="47" t="s">
        <v>178</v>
      </c>
      <c r="G1746" s="29">
        <v>4.617999999999995</v>
      </c>
      <c r="H1746" s="29">
        <v>2.3139999999999992</v>
      </c>
      <c r="I1746" s="29">
        <v>1.425</v>
      </c>
      <c r="J1746" s="29">
        <v>1.53</v>
      </c>
      <c r="K1746" s="29">
        <v>0.21299999999999999</v>
      </c>
      <c r="L1746" s="29">
        <v>-9.0000000000000011E-3</v>
      </c>
      <c r="M1746" s="29">
        <v>2.6000000000000002E-2</v>
      </c>
      <c r="N1746" s="29">
        <v>9.6999999999999989E-2</v>
      </c>
      <c r="O1746" s="29">
        <v>0.56599999999999995</v>
      </c>
      <c r="P1746" s="29">
        <v>-1.194</v>
      </c>
    </row>
    <row r="1747" spans="1:19">
      <c r="A1747" s="83">
        <v>1</v>
      </c>
      <c r="B1747" s="83">
        <v>2009</v>
      </c>
      <c r="C1747" s="84" t="s">
        <v>572</v>
      </c>
      <c r="D1747" s="84" t="s">
        <v>579</v>
      </c>
      <c r="F1747" s="47" t="s">
        <v>384</v>
      </c>
      <c r="G1747" s="47"/>
      <c r="H1747" s="47"/>
      <c r="I1747" s="29"/>
      <c r="J1747" s="29"/>
      <c r="K1747" s="29"/>
      <c r="L1747" s="29"/>
      <c r="M1747" s="29"/>
      <c r="N1747" s="29"/>
      <c r="O1747" s="29"/>
      <c r="P1747" s="29"/>
      <c r="Q1747" s="29"/>
      <c r="R1747" s="29"/>
    </row>
    <row r="1748" spans="1:19">
      <c r="A1748" s="83">
        <v>1</v>
      </c>
      <c r="B1748" s="83">
        <v>2009</v>
      </c>
      <c r="C1748" s="84" t="s">
        <v>572</v>
      </c>
      <c r="D1748" s="84" t="s">
        <v>579</v>
      </c>
      <c r="F1748" s="47" t="s">
        <v>324</v>
      </c>
      <c r="G1748" s="29">
        <v>-21.728000000000002</v>
      </c>
      <c r="H1748" s="29">
        <v>-61.012999999999998</v>
      </c>
      <c r="I1748" s="29">
        <v>-88.4</v>
      </c>
      <c r="J1748" s="29">
        <v>-99.24</v>
      </c>
      <c r="K1748" s="29">
        <v>-104.605</v>
      </c>
      <c r="L1748" s="29">
        <v>-107.86799999999999</v>
      </c>
      <c r="M1748" s="29">
        <v>-110.68600000000001</v>
      </c>
      <c r="N1748" s="29">
        <v>-113.813</v>
      </c>
      <c r="O1748" s="29">
        <v>-115.723</v>
      </c>
      <c r="P1748" s="29">
        <v>-117.17400000000001</v>
      </c>
    </row>
    <row r="1749" spans="1:19">
      <c r="A1749" s="83">
        <v>1</v>
      </c>
      <c r="B1749" s="83">
        <v>2009</v>
      </c>
      <c r="C1749" s="84" t="s">
        <v>572</v>
      </c>
      <c r="D1749" s="84" t="s">
        <v>579</v>
      </c>
      <c r="F1749" s="47" t="s">
        <v>325</v>
      </c>
      <c r="G1749" s="33">
        <v>0.11</v>
      </c>
      <c r="H1749" s="33">
        <v>-5.5039999999999996</v>
      </c>
      <c r="I1749" s="33">
        <v>-8.6470000000000002</v>
      </c>
      <c r="J1749" s="33">
        <v>-11.523999999999999</v>
      </c>
      <c r="K1749" s="33">
        <v>-13.26</v>
      </c>
      <c r="L1749" s="33">
        <v>-13.614000000000001</v>
      </c>
      <c r="M1749" s="33">
        <v>-13.502000000000001</v>
      </c>
      <c r="N1749" s="33">
        <v>-13.994999999999999</v>
      </c>
      <c r="O1749" s="33">
        <v>-14.369</v>
      </c>
      <c r="P1749" s="33">
        <v>-14.461</v>
      </c>
    </row>
    <row r="1750" spans="1:19">
      <c r="A1750" s="83">
        <v>1</v>
      </c>
      <c r="B1750" s="83">
        <v>2009</v>
      </c>
      <c r="C1750" s="84" t="s">
        <v>572</v>
      </c>
      <c r="D1750" s="84" t="s">
        <v>580</v>
      </c>
      <c r="F1750" s="47" t="s">
        <v>404</v>
      </c>
      <c r="G1750" s="29">
        <v>3.0373516849424793</v>
      </c>
      <c r="H1750" s="29">
        <v>8.0863358651597999</v>
      </c>
      <c r="I1750" s="29">
        <v>10.251868328012772</v>
      </c>
      <c r="J1750" s="29">
        <v>11.613394786233284</v>
      </c>
      <c r="K1750" s="29">
        <v>5.9108603242468583</v>
      </c>
      <c r="L1750" s="29">
        <v>-2.8162071452390873</v>
      </c>
      <c r="M1750" s="29">
        <v>-9.9621694726084016</v>
      </c>
      <c r="N1750" s="29">
        <v>-18.592367030937087</v>
      </c>
      <c r="O1750" s="29">
        <v>-28.171460351824496</v>
      </c>
      <c r="P1750" s="29">
        <v>-46.826985871219584</v>
      </c>
    </row>
    <row r="1751" spans="1:19">
      <c r="A1751" s="83">
        <v>1</v>
      </c>
      <c r="B1751" s="83">
        <v>2009</v>
      </c>
      <c r="C1751" s="84" t="s">
        <v>570</v>
      </c>
      <c r="D1751" s="84" t="s">
        <v>579</v>
      </c>
      <c r="F1751" s="32" t="s">
        <v>245</v>
      </c>
      <c r="G1751" s="47"/>
      <c r="H1751" s="47"/>
      <c r="I1751" s="47"/>
      <c r="J1751" s="29"/>
      <c r="K1751" s="29"/>
      <c r="L1751" s="29"/>
      <c r="M1751" s="29"/>
      <c r="N1751" s="29"/>
      <c r="O1751" s="29"/>
      <c r="P1751" s="29"/>
      <c r="Q1751" s="29"/>
      <c r="R1751" s="29"/>
      <c r="S1751" s="29"/>
    </row>
    <row r="1752" spans="1:19">
      <c r="A1752" s="83">
        <v>1</v>
      </c>
      <c r="B1752" s="83">
        <v>2009</v>
      </c>
      <c r="C1752" s="84" t="s">
        <v>570</v>
      </c>
      <c r="D1752" s="84" t="s">
        <v>579</v>
      </c>
      <c r="F1752" s="47" t="s">
        <v>401</v>
      </c>
      <c r="G1752" s="47"/>
      <c r="H1752" s="47"/>
      <c r="I1752" s="29"/>
      <c r="J1752" s="29"/>
      <c r="K1752" s="29"/>
      <c r="L1752" s="29"/>
      <c r="M1752" s="29"/>
      <c r="N1752" s="29"/>
      <c r="O1752" s="29"/>
      <c r="P1752" s="29"/>
      <c r="Q1752" s="29"/>
      <c r="R1752" s="29"/>
    </row>
    <row r="1753" spans="1:19">
      <c r="A1753" s="83">
        <v>1</v>
      </c>
      <c r="B1753" s="83">
        <v>2009</v>
      </c>
      <c r="C1753" s="84" t="s">
        <v>570</v>
      </c>
      <c r="D1753" s="84" t="s">
        <v>579</v>
      </c>
      <c r="F1753" s="47" t="s">
        <v>182</v>
      </c>
      <c r="G1753" s="29">
        <v>0.5</v>
      </c>
      <c r="H1753" s="29">
        <v>-10.3</v>
      </c>
      <c r="I1753" s="29">
        <v>-19.8</v>
      </c>
      <c r="J1753" s="29">
        <v>-25</v>
      </c>
      <c r="K1753" s="29">
        <v>-28</v>
      </c>
      <c r="L1753" s="29">
        <v>-29.7</v>
      </c>
      <c r="M1753" s="29">
        <v>-31.8</v>
      </c>
      <c r="N1753" s="29">
        <v>-34.700000000000003</v>
      </c>
      <c r="O1753" s="29">
        <v>-38.299999999999997</v>
      </c>
      <c r="P1753" s="29">
        <v>-42.4</v>
      </c>
    </row>
    <row r="1754" spans="1:19">
      <c r="A1754" s="83">
        <v>1</v>
      </c>
      <c r="B1754" s="83">
        <v>2009</v>
      </c>
      <c r="C1754" s="84" t="s">
        <v>570</v>
      </c>
      <c r="D1754" s="84" t="s">
        <v>579</v>
      </c>
      <c r="F1754" s="47" t="s">
        <v>405</v>
      </c>
      <c r="G1754" s="29">
        <v>0.17499999999999999</v>
      </c>
      <c r="H1754" s="29">
        <v>-3.4140000000000001</v>
      </c>
      <c r="I1754" s="29">
        <v>-6.6280000000000001</v>
      </c>
      <c r="J1754" s="29">
        <v>-7.3849999999999998</v>
      </c>
      <c r="K1754" s="29">
        <v>-8.09</v>
      </c>
      <c r="L1754" s="29">
        <v>-8.01</v>
      </c>
      <c r="M1754" s="29">
        <v>-7.9729999999999999</v>
      </c>
      <c r="N1754" s="29">
        <v>-8.2970000000000006</v>
      </c>
      <c r="O1754" s="29">
        <v>-8.1980000000000004</v>
      </c>
      <c r="P1754" s="29">
        <v>-8.093</v>
      </c>
    </row>
    <row r="1755" spans="1:19">
      <c r="A1755" s="83">
        <v>1</v>
      </c>
      <c r="B1755" s="83">
        <v>2009</v>
      </c>
      <c r="C1755" s="84" t="s">
        <v>570</v>
      </c>
      <c r="D1755" s="84" t="s">
        <v>579</v>
      </c>
      <c r="F1755" s="47" t="s">
        <v>406</v>
      </c>
      <c r="G1755" s="29">
        <v>4.8440000000000003</v>
      </c>
      <c r="H1755" s="29">
        <v>10.811</v>
      </c>
      <c r="I1755" s="29">
        <v>14.33</v>
      </c>
      <c r="J1755" s="29">
        <v>15.035</v>
      </c>
      <c r="K1755" s="29">
        <v>12.407999999999999</v>
      </c>
      <c r="L1755" s="29">
        <v>10.154999999999999</v>
      </c>
      <c r="M1755" s="29">
        <v>7.9589999999999996</v>
      </c>
      <c r="N1755" s="29">
        <v>5.66</v>
      </c>
      <c r="O1755" s="29">
        <v>3.653</v>
      </c>
      <c r="P1755" s="29">
        <v>1.5720000000000001</v>
      </c>
    </row>
    <row r="1756" spans="1:19">
      <c r="A1756" s="83">
        <v>1</v>
      </c>
      <c r="B1756" s="83">
        <v>2009</v>
      </c>
      <c r="C1756" s="84" t="s">
        <v>570</v>
      </c>
      <c r="D1756" s="84" t="s">
        <v>579</v>
      </c>
      <c r="F1756" s="47" t="s">
        <v>403</v>
      </c>
      <c r="G1756" s="29">
        <v>11.723000000000001</v>
      </c>
      <c r="H1756" s="29">
        <v>20.96</v>
      </c>
      <c r="I1756" s="29">
        <v>13.122999999999999</v>
      </c>
      <c r="J1756" s="29">
        <v>7.9909999999999997</v>
      </c>
      <c r="K1756" s="29">
        <v>3.4319999999999999</v>
      </c>
      <c r="L1756" s="29">
        <v>-0.48199999999999998</v>
      </c>
      <c r="M1756" s="29">
        <v>-0.66</v>
      </c>
      <c r="N1756" s="29">
        <v>-0.69699999999999995</v>
      </c>
      <c r="O1756" s="29">
        <v>-0.73899999999999999</v>
      </c>
      <c r="P1756" s="29">
        <v>-0.67100000000000004</v>
      </c>
    </row>
    <row r="1757" spans="1:19">
      <c r="A1757" s="83">
        <v>1</v>
      </c>
      <c r="B1757" s="83">
        <v>2009</v>
      </c>
      <c r="C1757" s="84" t="s">
        <v>570</v>
      </c>
      <c r="D1757" s="84" t="s">
        <v>579</v>
      </c>
      <c r="F1757" s="47" t="s">
        <v>122</v>
      </c>
      <c r="G1757" s="29">
        <v>-1.2804481562696555</v>
      </c>
      <c r="H1757" s="29">
        <v>-1.8164021102460866</v>
      </c>
      <c r="I1757" s="29">
        <v>-4.9643426808365509</v>
      </c>
      <c r="J1757" s="29">
        <v>-6.2395642263557543</v>
      </c>
      <c r="K1757" s="29">
        <v>-7.3949825039467125</v>
      </c>
      <c r="L1757" s="29">
        <v>-9.9210990397940542</v>
      </c>
      <c r="M1757" s="29">
        <v>-12.640249801140708</v>
      </c>
      <c r="N1757" s="29">
        <v>-14.396138135262014</v>
      </c>
      <c r="O1757" s="29">
        <v>-15.093469539952732</v>
      </c>
      <c r="P1757" s="29">
        <v>-15.377228296338155</v>
      </c>
    </row>
    <row r="1758" spans="1:19">
      <c r="A1758" s="83">
        <v>1</v>
      </c>
      <c r="B1758" s="83">
        <v>2009</v>
      </c>
      <c r="C1758" s="84" t="s">
        <v>570</v>
      </c>
      <c r="D1758" s="84" t="s">
        <v>579</v>
      </c>
      <c r="F1758" s="47" t="s">
        <v>125</v>
      </c>
      <c r="G1758" s="29">
        <v>1.948</v>
      </c>
      <c r="H1758" s="29">
        <v>3.7330000000000001</v>
      </c>
      <c r="I1758" s="29">
        <v>2.6339999999999999</v>
      </c>
      <c r="J1758" s="29">
        <v>-0.42499999999999999</v>
      </c>
      <c r="K1758" s="29">
        <v>-3.4710000000000001</v>
      </c>
      <c r="L1758" s="29">
        <v>-6.0960000000000001</v>
      </c>
      <c r="M1758" s="29">
        <v>-7.9610000000000003</v>
      </c>
      <c r="N1758" s="29">
        <v>-9.468</v>
      </c>
      <c r="O1758" s="29">
        <v>-10.853999999999999</v>
      </c>
      <c r="P1758" s="29">
        <v>-12.352</v>
      </c>
    </row>
    <row r="1759" spans="1:19">
      <c r="A1759" s="83">
        <v>1</v>
      </c>
      <c r="B1759" s="83">
        <v>2009</v>
      </c>
      <c r="C1759" s="84" t="s">
        <v>570</v>
      </c>
      <c r="D1759" s="84" t="s">
        <v>579</v>
      </c>
      <c r="F1759" s="47" t="s">
        <v>407</v>
      </c>
      <c r="G1759" s="29">
        <v>-0.29799999999999999</v>
      </c>
      <c r="H1759" s="29">
        <v>-1.1180000000000001</v>
      </c>
      <c r="I1759" s="29">
        <v>-3.5249999999999999</v>
      </c>
      <c r="J1759" s="29">
        <v>-3.4390000000000001</v>
      </c>
      <c r="K1759" s="29">
        <v>-3.3050000000000002</v>
      </c>
      <c r="L1759" s="29">
        <v>-3.0089999999999999</v>
      </c>
      <c r="M1759" s="29">
        <v>-2.4129999999999998</v>
      </c>
      <c r="N1759" s="29">
        <v>-2.2690000000000001</v>
      </c>
      <c r="O1759" s="29">
        <v>-2.2210000000000001</v>
      </c>
      <c r="P1759" s="29">
        <v>-2.3540000000000001</v>
      </c>
    </row>
    <row r="1760" spans="1:19" ht="16">
      <c r="A1760" s="83">
        <v>1</v>
      </c>
      <c r="B1760" s="83">
        <v>2009</v>
      </c>
      <c r="C1760" s="84" t="s">
        <v>570</v>
      </c>
      <c r="D1760" s="84" t="s">
        <v>579</v>
      </c>
      <c r="F1760" s="47" t="s">
        <v>408</v>
      </c>
      <c r="G1760" s="29">
        <v>6.056</v>
      </c>
      <c r="H1760" s="29">
        <v>7.085</v>
      </c>
      <c r="I1760" s="29">
        <v>7.5170000000000003</v>
      </c>
      <c r="J1760" s="29">
        <v>8.2309999999999999</v>
      </c>
      <c r="K1760" s="29">
        <v>8.39</v>
      </c>
      <c r="L1760" s="29">
        <v>8.1739999999999995</v>
      </c>
      <c r="M1760" s="29">
        <v>7.9459999999999997</v>
      </c>
      <c r="N1760" s="29">
        <v>8.0459999999999994</v>
      </c>
      <c r="O1760" s="29">
        <v>7.8719999999999999</v>
      </c>
      <c r="P1760" s="29">
        <v>7.91</v>
      </c>
    </row>
    <row r="1761" spans="1:19">
      <c r="A1761" s="83">
        <v>1</v>
      </c>
      <c r="B1761" s="83">
        <v>2009</v>
      </c>
      <c r="C1761" s="84" t="s">
        <v>570</v>
      </c>
      <c r="D1761" s="84" t="s">
        <v>579</v>
      </c>
      <c r="F1761" s="47" t="s">
        <v>197</v>
      </c>
      <c r="G1761" s="29">
        <v>-5.1840000000000002</v>
      </c>
      <c r="H1761" s="29">
        <v>-8.125</v>
      </c>
      <c r="I1761" s="29">
        <v>-6.984</v>
      </c>
      <c r="J1761" s="29">
        <v>-4.2300000000000004</v>
      </c>
      <c r="K1761" s="29">
        <v>-1.0920000000000001</v>
      </c>
      <c r="L1761" s="29">
        <v>-0.128</v>
      </c>
      <c r="M1761" s="29">
        <v>-0.19800000000000001</v>
      </c>
      <c r="N1761" s="29">
        <v>-0.27800000000000002</v>
      </c>
      <c r="O1761" s="29">
        <v>-0.378</v>
      </c>
      <c r="P1761" s="29">
        <v>-0.47299999999999998</v>
      </c>
    </row>
    <row r="1762" spans="1:19">
      <c r="A1762" s="83">
        <v>1</v>
      </c>
      <c r="B1762" s="83">
        <v>2009</v>
      </c>
      <c r="C1762" s="84" t="s">
        <v>570</v>
      </c>
      <c r="D1762" s="84" t="s">
        <v>579</v>
      </c>
      <c r="F1762" s="47" t="s">
        <v>178</v>
      </c>
      <c r="G1762" s="33">
        <v>1.0239999999999974</v>
      </c>
      <c r="H1762" s="33">
        <v>1.2669999999999995</v>
      </c>
      <c r="I1762" s="33">
        <v>0.53900000000000459</v>
      </c>
      <c r="J1762" s="33">
        <v>0.48199999999999932</v>
      </c>
      <c r="K1762" s="33">
        <v>-0.18099999999999383</v>
      </c>
      <c r="L1762" s="33">
        <v>-0.66900000000001114</v>
      </c>
      <c r="M1762" s="33">
        <v>-1.1969999999999956</v>
      </c>
      <c r="N1762" s="33">
        <v>-1.671999999999997</v>
      </c>
      <c r="O1762" s="33">
        <v>-2.2809999999999917</v>
      </c>
      <c r="P1762" s="33">
        <v>-2.8840000000000146</v>
      </c>
    </row>
    <row r="1763" spans="1:19">
      <c r="A1763" s="83">
        <v>1</v>
      </c>
      <c r="B1763" s="83">
        <v>2009</v>
      </c>
      <c r="C1763" s="84" t="s">
        <v>570</v>
      </c>
      <c r="D1763" s="84" t="s">
        <v>579</v>
      </c>
      <c r="F1763" s="47" t="s">
        <v>384</v>
      </c>
      <c r="G1763" s="29">
        <v>0.22900000000000001</v>
      </c>
      <c r="H1763" s="29">
        <v>-1.458</v>
      </c>
      <c r="I1763" s="29">
        <v>-8.0950000000000006</v>
      </c>
      <c r="J1763" s="29">
        <v>-13.29</v>
      </c>
      <c r="K1763" s="29">
        <v>-15.932</v>
      </c>
      <c r="L1763" s="29">
        <v>-18.213000000000001</v>
      </c>
      <c r="M1763" s="29">
        <v>-19.521000000000001</v>
      </c>
      <c r="N1763" s="29">
        <v>-20.463999999999999</v>
      </c>
      <c r="O1763" s="29">
        <v>-20.978000000000002</v>
      </c>
      <c r="P1763" s="29">
        <v>-21.931000000000001</v>
      </c>
    </row>
    <row r="1764" spans="1:19">
      <c r="A1764" s="83">
        <v>1</v>
      </c>
      <c r="B1764" s="83">
        <v>2009</v>
      </c>
      <c r="C1764" s="84" t="s">
        <v>570</v>
      </c>
      <c r="D1764" s="84" t="s">
        <v>580</v>
      </c>
      <c r="F1764" s="47" t="s">
        <v>409</v>
      </c>
      <c r="G1764" s="47"/>
      <c r="H1764" s="29"/>
      <c r="I1764" s="29"/>
      <c r="J1764" s="29"/>
      <c r="K1764" s="29"/>
      <c r="L1764" s="29"/>
      <c r="M1764" s="29"/>
      <c r="N1764" s="29"/>
      <c r="O1764" s="29"/>
      <c r="P1764" s="29"/>
      <c r="Q1764" s="29"/>
    </row>
    <row r="1765" spans="1:19">
      <c r="A1765" s="83">
        <v>1</v>
      </c>
      <c r="B1765" s="83">
        <v>2009</v>
      </c>
      <c r="C1765" s="84" t="s">
        <v>570</v>
      </c>
      <c r="D1765" s="84" t="s">
        <v>580</v>
      </c>
      <c r="F1765" s="47" t="s">
        <v>278</v>
      </c>
      <c r="G1765" s="29">
        <v>0.33501772123614915</v>
      </c>
      <c r="H1765" s="29">
        <v>1.7783956570134321</v>
      </c>
      <c r="I1765" s="29">
        <v>5.2737215737670873</v>
      </c>
      <c r="J1765" s="29">
        <v>13.079677232507322</v>
      </c>
      <c r="K1765" s="29">
        <v>23.697947208177304</v>
      </c>
      <c r="L1765" s="29">
        <v>32.465508773428411</v>
      </c>
      <c r="M1765" s="29">
        <v>40.295648527445259</v>
      </c>
      <c r="N1765" s="29">
        <v>47.897892362082452</v>
      </c>
      <c r="O1765" s="29">
        <v>56.134950245497848</v>
      </c>
      <c r="P1765" s="29">
        <v>64.968408818097345</v>
      </c>
    </row>
    <row r="1766" spans="1:19">
      <c r="A1766" s="83">
        <v>1</v>
      </c>
      <c r="B1766" s="83">
        <v>2009</v>
      </c>
      <c r="C1766" s="84" t="s">
        <v>570</v>
      </c>
      <c r="D1766" s="84" t="s">
        <v>580</v>
      </c>
      <c r="F1766" s="47" t="s">
        <v>410</v>
      </c>
      <c r="G1766" s="33">
        <v>-44.018612092213793</v>
      </c>
      <c r="H1766" s="33">
        <v>-79.299460778328495</v>
      </c>
      <c r="I1766" s="33">
        <v>-104.46537489149613</v>
      </c>
      <c r="J1766" s="33">
        <v>-80.530619049180174</v>
      </c>
      <c r="K1766" s="33">
        <v>-42.594984844769954</v>
      </c>
      <c r="L1766" s="33">
        <v>-27.864973144747449</v>
      </c>
      <c r="M1766" s="33">
        <v>-20.006100518203173</v>
      </c>
      <c r="N1766" s="33">
        <v>-13.968225293698577</v>
      </c>
      <c r="O1766" s="33">
        <v>-9.6854866155550479</v>
      </c>
      <c r="P1766" s="33">
        <v>-8.1598953144827746</v>
      </c>
    </row>
    <row r="1767" spans="1:19">
      <c r="A1767" s="83">
        <v>1</v>
      </c>
      <c r="B1767" s="83">
        <v>2009</v>
      </c>
      <c r="C1767" s="84" t="s">
        <v>571</v>
      </c>
      <c r="D1767" s="84" t="s">
        <v>579</v>
      </c>
      <c r="F1767" s="32" t="s">
        <v>246</v>
      </c>
      <c r="G1767" s="47"/>
      <c r="H1767" s="47"/>
      <c r="I1767" s="47"/>
      <c r="J1767" s="29"/>
      <c r="K1767" s="29"/>
      <c r="L1767" s="29"/>
      <c r="M1767" s="29"/>
      <c r="N1767" s="29"/>
      <c r="O1767" s="29"/>
      <c r="P1767" s="29"/>
      <c r="Q1767" s="29"/>
      <c r="R1767" s="29"/>
      <c r="S1767" s="29"/>
    </row>
    <row r="1768" spans="1:19">
      <c r="A1768" s="83">
        <v>1</v>
      </c>
      <c r="B1768" s="83">
        <v>2009</v>
      </c>
      <c r="C1768" s="84" t="s">
        <v>571</v>
      </c>
      <c r="D1768" s="84" t="s">
        <v>579</v>
      </c>
      <c r="F1768" s="32" t="s">
        <v>411</v>
      </c>
      <c r="G1768" s="47"/>
      <c r="H1768" s="47"/>
      <c r="I1768" s="29"/>
      <c r="J1768" s="29"/>
      <c r="K1768" s="29"/>
      <c r="L1768" s="29"/>
      <c r="M1768" s="29"/>
      <c r="N1768" s="29"/>
      <c r="O1768" s="29"/>
      <c r="P1768" s="29"/>
      <c r="Q1768" s="29"/>
      <c r="R1768" s="29"/>
    </row>
    <row r="1769" spans="1:19">
      <c r="A1769" s="83">
        <v>1</v>
      </c>
      <c r="B1769" s="83">
        <v>2009</v>
      </c>
      <c r="C1769" s="84" t="s">
        <v>571</v>
      </c>
      <c r="D1769" s="84" t="s">
        <v>579</v>
      </c>
      <c r="F1769" s="47" t="s">
        <v>412</v>
      </c>
      <c r="G1769" s="29">
        <v>217.7</v>
      </c>
      <c r="H1769" s="29">
        <v>15.4</v>
      </c>
      <c r="I1769" s="29">
        <v>14.4</v>
      </c>
      <c r="J1769" s="29">
        <v>8.1999999999999993</v>
      </c>
      <c r="K1769" s="29">
        <v>5.6</v>
      </c>
      <c r="L1769" s="29">
        <v>3.1</v>
      </c>
      <c r="M1769" s="29">
        <v>3.5</v>
      </c>
      <c r="N1769" s="29">
        <v>3.7</v>
      </c>
      <c r="O1769" s="29">
        <v>3.8</v>
      </c>
      <c r="P1769" s="29">
        <v>3.9</v>
      </c>
    </row>
    <row r="1770" spans="1:19">
      <c r="A1770" s="83">
        <v>1</v>
      </c>
      <c r="B1770" s="83">
        <v>2009</v>
      </c>
      <c r="C1770" s="84" t="s">
        <v>571</v>
      </c>
      <c r="D1770" s="84" t="s">
        <v>579</v>
      </c>
      <c r="F1770" s="47" t="s">
        <v>413</v>
      </c>
      <c r="G1770" s="29">
        <v>24.128</v>
      </c>
      <c r="H1770" s="29">
        <v>27.018000000000001</v>
      </c>
      <c r="I1770" s="29">
        <v>3.706</v>
      </c>
      <c r="J1770" s="29">
        <v>-18.913</v>
      </c>
      <c r="K1770" s="29">
        <v>-16.763999999999999</v>
      </c>
      <c r="L1770" s="29">
        <v>-9.5660000000000007</v>
      </c>
      <c r="M1770" s="29">
        <v>-3.423</v>
      </c>
      <c r="N1770" s="29">
        <v>-1.631</v>
      </c>
      <c r="O1770" s="29">
        <v>0.16400000000000001</v>
      </c>
      <c r="P1770" s="29">
        <v>-1.4019999999999999</v>
      </c>
    </row>
    <row r="1771" spans="1:19">
      <c r="A1771" s="83">
        <v>1</v>
      </c>
      <c r="B1771" s="83">
        <v>2009</v>
      </c>
      <c r="C1771" s="84" t="s">
        <v>571</v>
      </c>
      <c r="D1771" s="84" t="s">
        <v>579</v>
      </c>
      <c r="F1771" s="47" t="s">
        <v>182</v>
      </c>
      <c r="G1771" s="29">
        <v>0.64700000000000002</v>
      </c>
      <c r="H1771" s="29">
        <v>2.9380000000000002</v>
      </c>
      <c r="I1771" s="29">
        <v>5.7140000000000004</v>
      </c>
      <c r="J1771" s="29">
        <v>8.3119999999999994</v>
      </c>
      <c r="K1771" s="29">
        <v>9.9779999999999998</v>
      </c>
      <c r="L1771" s="29">
        <v>11.12</v>
      </c>
      <c r="M1771" s="29">
        <v>11.67</v>
      </c>
      <c r="N1771" s="29">
        <v>11.872999999999999</v>
      </c>
      <c r="O1771" s="29">
        <v>11.86</v>
      </c>
      <c r="P1771" s="29">
        <v>11.81</v>
      </c>
    </row>
    <row r="1772" spans="1:19">
      <c r="A1772" s="83">
        <v>1</v>
      </c>
      <c r="B1772" s="83">
        <v>2009</v>
      </c>
      <c r="C1772" s="84" t="s">
        <v>571</v>
      </c>
      <c r="D1772" s="84" t="s">
        <v>579</v>
      </c>
      <c r="F1772" s="32" t="s">
        <v>122</v>
      </c>
      <c r="G1772" s="29">
        <v>4.5074481562696551</v>
      </c>
      <c r="H1772" s="29">
        <v>-5.5725978897539132</v>
      </c>
      <c r="I1772" s="29">
        <v>-9.6706573191634497</v>
      </c>
      <c r="J1772" s="29">
        <v>-3.7724357736442462</v>
      </c>
      <c r="K1772" s="29">
        <v>-8.8450174960532877</v>
      </c>
      <c r="L1772" s="29">
        <v>-6.392900960205945</v>
      </c>
      <c r="M1772" s="29">
        <v>-5.8157501988592921</v>
      </c>
      <c r="N1772" s="29">
        <v>-9.219861864737986</v>
      </c>
      <c r="O1772" s="29">
        <v>-10.190530460047269</v>
      </c>
      <c r="P1772" s="29">
        <v>-12.258771703661845</v>
      </c>
    </row>
    <row r="1773" spans="1:19">
      <c r="A1773" s="83">
        <v>1</v>
      </c>
      <c r="B1773" s="83">
        <v>2009</v>
      </c>
      <c r="C1773" s="84" t="s">
        <v>571</v>
      </c>
      <c r="D1773" s="84" t="s">
        <v>579</v>
      </c>
      <c r="F1773" s="32" t="s">
        <v>125</v>
      </c>
      <c r="G1773" s="29">
        <v>-2.7719999999999998</v>
      </c>
      <c r="H1773" s="29">
        <v>-2.899</v>
      </c>
      <c r="I1773" s="29">
        <v>-2.2440000000000002</v>
      </c>
      <c r="J1773" s="29">
        <v>-3.91</v>
      </c>
      <c r="K1773" s="29">
        <v>-6.1319999999999997</v>
      </c>
      <c r="L1773" s="29">
        <v>-8.4369999999999994</v>
      </c>
      <c r="M1773" s="29">
        <v>-10.497999999999999</v>
      </c>
      <c r="N1773" s="29">
        <v>-13.36</v>
      </c>
      <c r="O1773" s="29">
        <v>-16.184000000000001</v>
      </c>
      <c r="P1773" s="29">
        <v>-19.343</v>
      </c>
    </row>
    <row r="1774" spans="1:19">
      <c r="A1774" s="83">
        <v>1</v>
      </c>
      <c r="B1774" s="83">
        <v>2009</v>
      </c>
      <c r="C1774" s="84" t="s">
        <v>571</v>
      </c>
      <c r="D1774" s="84" t="s">
        <v>579</v>
      </c>
      <c r="F1774" s="32" t="s">
        <v>414</v>
      </c>
      <c r="G1774" s="29">
        <v>-17</v>
      </c>
      <c r="H1774" s="29">
        <v>0.5</v>
      </c>
      <c r="I1774" s="29">
        <v>-0.4</v>
      </c>
      <c r="J1774" s="29">
        <v>0</v>
      </c>
      <c r="K1774" s="29">
        <v>0</v>
      </c>
      <c r="L1774" s="29">
        <v>0</v>
      </c>
      <c r="M1774" s="29">
        <v>0</v>
      </c>
      <c r="N1774" s="29">
        <v>0</v>
      </c>
      <c r="O1774" s="29">
        <v>0</v>
      </c>
      <c r="P1774" s="29">
        <v>0</v>
      </c>
    </row>
    <row r="1775" spans="1:19">
      <c r="A1775" s="83">
        <v>1</v>
      </c>
      <c r="B1775" s="83">
        <v>2009</v>
      </c>
      <c r="C1775" s="84" t="s">
        <v>571</v>
      </c>
      <c r="D1775" s="84" t="s">
        <v>579</v>
      </c>
      <c r="F1775" s="32" t="s">
        <v>178</v>
      </c>
      <c r="G1775" s="29">
        <v>-9.717000000000013</v>
      </c>
      <c r="H1775" s="29">
        <v>4.2909999999999968</v>
      </c>
      <c r="I1775" s="29">
        <v>7.6020000000000021</v>
      </c>
      <c r="J1775" s="29">
        <v>-2.1829999999999998</v>
      </c>
      <c r="K1775" s="29">
        <v>2.7559999999999967</v>
      </c>
      <c r="L1775" s="29">
        <v>5.3780000000000019</v>
      </c>
      <c r="M1775" s="29">
        <v>6.1069999999999993</v>
      </c>
      <c r="N1775" s="29">
        <v>7.0220000000000002</v>
      </c>
      <c r="O1775" s="29">
        <v>6.3630000000000031</v>
      </c>
      <c r="P1775" s="29">
        <v>7.11</v>
      </c>
    </row>
    <row r="1776" spans="1:19">
      <c r="A1776" s="83">
        <v>1</v>
      </c>
      <c r="B1776" s="83">
        <v>2009</v>
      </c>
      <c r="C1776" s="84" t="s">
        <v>571</v>
      </c>
      <c r="D1776" s="84" t="s">
        <v>579</v>
      </c>
      <c r="F1776" s="32" t="s">
        <v>384</v>
      </c>
      <c r="G1776" s="29">
        <v>4.101</v>
      </c>
      <c r="H1776" s="29">
        <v>-1.8740000000000001</v>
      </c>
      <c r="I1776" s="29">
        <v>-2.6760000000000002</v>
      </c>
      <c r="J1776" s="29">
        <v>-0.40100000000000002</v>
      </c>
      <c r="K1776" s="29">
        <v>0.50600000000000001</v>
      </c>
      <c r="L1776" s="29">
        <v>0.63500000000000001</v>
      </c>
      <c r="M1776" s="29">
        <v>0.50800000000000001</v>
      </c>
      <c r="N1776" s="29">
        <v>0.58799999999999997</v>
      </c>
      <c r="O1776" s="29">
        <v>1.087</v>
      </c>
      <c r="P1776" s="29">
        <v>1.335</v>
      </c>
    </row>
    <row r="1777" spans="1:18">
      <c r="A1777" s="83">
        <v>1</v>
      </c>
      <c r="B1777" s="83">
        <v>2009</v>
      </c>
      <c r="C1777" s="84" t="s">
        <v>571</v>
      </c>
      <c r="D1777" s="84" t="s">
        <v>580</v>
      </c>
      <c r="F1777" s="47" t="s">
        <v>409</v>
      </c>
      <c r="G1777" s="32"/>
      <c r="H1777" s="47"/>
      <c r="I1777" s="29"/>
      <c r="J1777" s="29"/>
      <c r="K1777" s="29"/>
      <c r="L1777" s="29"/>
      <c r="M1777" s="29"/>
      <c r="N1777" s="29"/>
      <c r="O1777" s="29"/>
      <c r="P1777" s="29"/>
      <c r="Q1777" s="29"/>
      <c r="R1777" s="29"/>
    </row>
    <row r="1778" spans="1:18">
      <c r="A1778" s="83">
        <v>1</v>
      </c>
      <c r="B1778" s="83">
        <v>2009</v>
      </c>
      <c r="C1778" s="84" t="s">
        <v>571</v>
      </c>
      <c r="D1778" s="84" t="s">
        <v>580</v>
      </c>
      <c r="F1778" s="47" t="s">
        <v>278</v>
      </c>
      <c r="G1778" s="29">
        <v>0.48504522898371116</v>
      </c>
      <c r="H1778" s="29">
        <v>3.0494213408773749</v>
      </c>
      <c r="I1778" s="29">
        <v>9.8146881274537634</v>
      </c>
      <c r="J1778" s="29">
        <v>22.446429387919689</v>
      </c>
      <c r="K1778" s="29">
        <v>33.746418014037772</v>
      </c>
      <c r="L1778" s="29">
        <v>38.660511358618386</v>
      </c>
      <c r="M1778" s="29">
        <v>42.431502766476086</v>
      </c>
      <c r="N1778" s="29">
        <v>45.318507513333124</v>
      </c>
      <c r="O1778" s="29">
        <v>47.668481557984066</v>
      </c>
      <c r="P1778" s="29">
        <v>49.762039680254048</v>
      </c>
    </row>
    <row r="1779" spans="1:18">
      <c r="A1779" s="83">
        <v>1</v>
      </c>
      <c r="B1779" s="83">
        <v>2009</v>
      </c>
      <c r="C1779" s="84" t="s">
        <v>571</v>
      </c>
      <c r="D1779" s="84" t="s">
        <v>580</v>
      </c>
      <c r="F1779" s="47" t="s">
        <v>272</v>
      </c>
      <c r="G1779" s="33">
        <v>7.99219745705145</v>
      </c>
      <c r="H1779" s="33">
        <v>-7.6716920847221193</v>
      </c>
      <c r="I1779" s="33">
        <v>-8.7979031377374923</v>
      </c>
      <c r="J1779" s="33">
        <v>-5.2178823574801356</v>
      </c>
      <c r="K1779" s="33">
        <v>-2.2242407016919823</v>
      </c>
      <c r="L1779" s="33">
        <v>-2.7618398420602754</v>
      </c>
      <c r="M1779" s="33">
        <v>-1.4858813031097597</v>
      </c>
      <c r="N1779" s="33">
        <v>-3.9868075507799206</v>
      </c>
      <c r="O1779" s="33">
        <v>-4.7444848361023686</v>
      </c>
      <c r="P1779" s="33">
        <v>-3.7855673126490372</v>
      </c>
    </row>
    <row r="1780" spans="1:18">
      <c r="A1780" s="83">
        <v>1</v>
      </c>
      <c r="B1780" s="83">
        <v>2009</v>
      </c>
      <c r="C1780" s="84" t="s">
        <v>574</v>
      </c>
      <c r="F1780" s="47" t="s">
        <v>415</v>
      </c>
      <c r="G1780" s="29"/>
      <c r="H1780" s="29"/>
      <c r="I1780" s="29"/>
      <c r="J1780" s="29"/>
      <c r="K1780" s="29"/>
      <c r="L1780" s="29"/>
      <c r="M1780" s="29"/>
      <c r="N1780" s="29"/>
      <c r="O1780" s="29"/>
      <c r="P1780" s="29"/>
    </row>
    <row r="1781" spans="1:18">
      <c r="A1781" s="83">
        <v>1</v>
      </c>
      <c r="B1781" s="83">
        <v>2009</v>
      </c>
      <c r="C1781" s="84" t="s">
        <v>575</v>
      </c>
      <c r="D1781" s="84" t="s">
        <v>646</v>
      </c>
      <c r="F1781" s="32" t="s">
        <v>416</v>
      </c>
      <c r="G1781" s="1">
        <f t="shared" ref="G1781:P1781" si="85">+H1735-SUM(G1738:G1740)+SUM(G1744:G1779)</f>
        <v>1185.7466013334065</v>
      </c>
      <c r="H1781" s="48">
        <f t="shared" si="85"/>
        <v>702.85365865357267</v>
      </c>
      <c r="I1781" s="48">
        <f t="shared" si="85"/>
        <v>498.46263574231261</v>
      </c>
      <c r="J1781" s="48">
        <f t="shared" si="85"/>
        <v>263.61920918745369</v>
      </c>
      <c r="K1781" s="48">
        <f t="shared" si="85"/>
        <v>256.95134172248851</v>
      </c>
      <c r="L1781" s="48">
        <f t="shared" si="85"/>
        <v>249.69857632444285</v>
      </c>
      <c r="M1781" s="48">
        <f t="shared" si="85"/>
        <v>233.94384516709414</v>
      </c>
      <c r="N1781" s="48">
        <f t="shared" si="85"/>
        <v>271.89273874479352</v>
      </c>
      <c r="O1781" s="48">
        <f t="shared" si="85"/>
        <v>233.73778371322098</v>
      </c>
      <c r="P1781" s="48">
        <f t="shared" si="85"/>
        <v>188.39726009424461</v>
      </c>
      <c r="Q1781" s="48">
        <v>235.30453495443999</v>
      </c>
    </row>
    <row r="1782" spans="1:18">
      <c r="A1782" s="83">
        <v>1</v>
      </c>
      <c r="B1782" s="83">
        <v>2009</v>
      </c>
      <c r="C1782" s="84" t="s">
        <v>575</v>
      </c>
      <c r="D1782" s="84" t="s">
        <v>586</v>
      </c>
      <c r="F1782" s="47" t="s">
        <v>417</v>
      </c>
      <c r="G1782" s="1">
        <v>1185.7482699816346</v>
      </c>
      <c r="H1782" s="1">
        <v>702.85408519415205</v>
      </c>
      <c r="I1782" s="1">
        <v>498.46134633113434</v>
      </c>
      <c r="J1782" s="1">
        <v>263.61914409845213</v>
      </c>
      <c r="K1782" s="1">
        <v>256.95076811373156</v>
      </c>
      <c r="L1782" s="1">
        <v>249.70076589933706</v>
      </c>
      <c r="M1782" s="1">
        <v>233.97426311576737</v>
      </c>
      <c r="N1782" s="1">
        <v>271.8921635206234</v>
      </c>
      <c r="O1782" s="1">
        <v>233.73851961395576</v>
      </c>
      <c r="P1782" s="48">
        <v>188.39773416171829</v>
      </c>
      <c r="Q1782" s="48">
        <v>235.30453495443999</v>
      </c>
    </row>
    <row r="1783" spans="1:18">
      <c r="G1783" s="48"/>
      <c r="H1783" s="48"/>
      <c r="I1783" s="48"/>
      <c r="J1783" s="48"/>
      <c r="K1783" s="48"/>
      <c r="L1783" s="48"/>
      <c r="M1783" s="48"/>
      <c r="N1783" s="48"/>
      <c r="O1783" s="48"/>
      <c r="P1783" s="48"/>
      <c r="Q1783" s="48"/>
    </row>
    <row r="1784" spans="1:18">
      <c r="A1784" s="83">
        <v>3</v>
      </c>
      <c r="B1784" s="83">
        <v>2009</v>
      </c>
      <c r="C1784" s="84" t="s">
        <v>574</v>
      </c>
      <c r="F1784" s="47" t="s">
        <v>399</v>
      </c>
      <c r="G1784" s="48"/>
      <c r="H1784" s="48"/>
      <c r="I1784" s="48"/>
      <c r="J1784" s="48"/>
      <c r="K1784" s="48"/>
      <c r="L1784" s="48"/>
      <c r="M1784" s="48"/>
      <c r="N1784" s="48"/>
      <c r="O1784" s="48"/>
      <c r="P1784" s="48"/>
      <c r="Q1784" s="48"/>
    </row>
    <row r="1785" spans="1:18">
      <c r="A1785" s="83">
        <v>3</v>
      </c>
      <c r="B1785" s="83">
        <v>2009</v>
      </c>
      <c r="C1785" s="84" t="s">
        <v>572</v>
      </c>
      <c r="D1785" s="84" t="s">
        <v>578</v>
      </c>
      <c r="F1785" s="32" t="s">
        <v>244</v>
      </c>
      <c r="G1785" s="29">
        <v>-60.990597741935481</v>
      </c>
      <c r="H1785" s="29">
        <v>-172.5545197983871</v>
      </c>
      <c r="I1785" s="29">
        <v>-0.84000217741935579</v>
      </c>
      <c r="J1785" s="29">
        <v>17.402098051075271</v>
      </c>
      <c r="K1785" s="29">
        <v>10.435376895161289</v>
      </c>
      <c r="L1785" s="29">
        <v>12.543195100806452</v>
      </c>
      <c r="M1785" s="29">
        <v>14.018682661290324</v>
      </c>
      <c r="N1785" s="29">
        <v>12.589208360215054</v>
      </c>
      <c r="O1785" s="29">
        <v>11.798736088709679</v>
      </c>
      <c r="P1785" s="29">
        <v>11.722670463709679</v>
      </c>
      <c r="Q1785" s="29">
        <v>6.7764527352150532</v>
      </c>
    </row>
    <row r="1786" spans="1:18">
      <c r="A1786" s="83">
        <v>3</v>
      </c>
      <c r="B1786" s="83">
        <v>2009</v>
      </c>
      <c r="C1786" s="84" t="s">
        <v>570</v>
      </c>
      <c r="D1786" s="84" t="s">
        <v>578</v>
      </c>
      <c r="F1786" s="32" t="s">
        <v>245</v>
      </c>
      <c r="G1786" s="29">
        <v>-44.561135471885002</v>
      </c>
      <c r="H1786" s="29">
        <v>-14.199370556068869</v>
      </c>
      <c r="I1786" s="29">
        <v>-23.919363087964761</v>
      </c>
      <c r="J1786" s="29">
        <v>-44.702254849774306</v>
      </c>
      <c r="K1786" s="29">
        <v>-71.248693741582713</v>
      </c>
      <c r="L1786" s="29">
        <v>-109.22279666895669</v>
      </c>
      <c r="M1786" s="29">
        <v>-145.01860660765985</v>
      </c>
      <c r="N1786" s="29">
        <v>-175.26719079238353</v>
      </c>
      <c r="O1786" s="29">
        <v>-201.2501266822147</v>
      </c>
      <c r="P1786" s="29">
        <v>-231.78231281144025</v>
      </c>
      <c r="Q1786" s="29">
        <v>-259.45013193877429</v>
      </c>
    </row>
    <row r="1787" spans="1:18">
      <c r="A1787" s="83">
        <v>3</v>
      </c>
      <c r="B1787" s="83">
        <v>2009</v>
      </c>
      <c r="C1787" s="84" t="s">
        <v>571</v>
      </c>
      <c r="D1787" s="84" t="s">
        <v>578</v>
      </c>
      <c r="F1787" s="32" t="s">
        <v>246</v>
      </c>
      <c r="G1787" s="29">
        <v>-66.042142838646072</v>
      </c>
      <c r="H1787" s="29">
        <v>-12.191041321777719</v>
      </c>
      <c r="I1787" s="29">
        <v>-16.704208638591098</v>
      </c>
      <c r="J1787" s="29">
        <v>-10.675022032868117</v>
      </c>
      <c r="K1787" s="29">
        <v>-11.16804108619368</v>
      </c>
      <c r="L1787" s="29">
        <v>-11.341587602045387</v>
      </c>
      <c r="M1787" s="29">
        <v>-5.7056766379874801</v>
      </c>
      <c r="N1787" s="29">
        <v>-5.205110419827145</v>
      </c>
      <c r="O1787" s="29">
        <v>-5.5695277181754115</v>
      </c>
      <c r="P1787" s="29">
        <v>-5.6452062427955561</v>
      </c>
      <c r="Q1787" s="29">
        <v>-5.051631788480055</v>
      </c>
    </row>
    <row r="1788" spans="1:18">
      <c r="A1788" s="83">
        <v>3</v>
      </c>
      <c r="B1788" s="83">
        <v>2009</v>
      </c>
      <c r="F1788" s="47" t="s">
        <v>400</v>
      </c>
      <c r="G1788" s="48"/>
      <c r="H1788" s="48"/>
      <c r="I1788" s="48"/>
      <c r="J1788" s="48"/>
      <c r="K1788" s="48"/>
      <c r="L1788" s="48"/>
      <c r="M1788" s="48"/>
      <c r="N1788" s="48"/>
      <c r="O1788" s="48"/>
      <c r="P1788" s="48"/>
      <c r="Q1788" s="48"/>
    </row>
    <row r="1789" spans="1:18">
      <c r="A1789" s="83">
        <v>3</v>
      </c>
      <c r="B1789" s="83">
        <v>2009</v>
      </c>
      <c r="C1789" s="84" t="s">
        <v>572</v>
      </c>
      <c r="D1789" s="84" t="s">
        <v>579</v>
      </c>
      <c r="F1789" s="32" t="s">
        <v>244</v>
      </c>
      <c r="G1789" s="48"/>
      <c r="H1789" s="48"/>
      <c r="I1789" s="48"/>
      <c r="J1789" s="48"/>
      <c r="K1789" s="48"/>
      <c r="L1789" s="48"/>
      <c r="M1789" s="48"/>
      <c r="N1789" s="48"/>
      <c r="O1789" s="48"/>
      <c r="P1789" s="48"/>
      <c r="Q1789" s="48"/>
    </row>
    <row r="1790" spans="1:18">
      <c r="A1790" s="83">
        <v>3</v>
      </c>
      <c r="B1790" s="83">
        <v>2009</v>
      </c>
      <c r="C1790" s="84" t="s">
        <v>572</v>
      </c>
      <c r="D1790" s="84" t="s">
        <v>579</v>
      </c>
      <c r="F1790" s="47" t="s">
        <v>401</v>
      </c>
      <c r="G1790" s="48"/>
      <c r="H1790" s="48"/>
      <c r="I1790" s="48"/>
      <c r="J1790" s="48"/>
      <c r="K1790" s="48"/>
      <c r="L1790" s="48"/>
      <c r="M1790" s="48"/>
      <c r="N1790" s="48"/>
      <c r="O1790" s="48"/>
      <c r="P1790" s="48"/>
      <c r="Q1790" s="48"/>
    </row>
    <row r="1791" spans="1:18">
      <c r="A1791" s="83">
        <v>3</v>
      </c>
      <c r="B1791" s="83">
        <v>2009</v>
      </c>
      <c r="C1791" s="84" t="s">
        <v>572</v>
      </c>
      <c r="D1791" s="84" t="s">
        <v>579</v>
      </c>
      <c r="F1791" s="47" t="s">
        <v>418</v>
      </c>
      <c r="G1791" s="29">
        <v>90.256</v>
      </c>
      <c r="H1791" s="29">
        <v>115.776</v>
      </c>
      <c r="I1791" s="29">
        <v>55.609000000000002</v>
      </c>
      <c r="J1791" s="29">
        <v>11.680999999999999</v>
      </c>
      <c r="K1791" s="29">
        <v>9.9280000000000008</v>
      </c>
      <c r="L1791" s="29">
        <v>16.158999999999999</v>
      </c>
      <c r="M1791" s="29">
        <v>5.7519999999999998</v>
      </c>
      <c r="N1791" s="29">
        <v>-3.637</v>
      </c>
      <c r="O1791" s="29">
        <v>-3.089</v>
      </c>
      <c r="P1791" s="29">
        <v>-1.474</v>
      </c>
      <c r="Q1791" s="29">
        <v>-1.4330000000000001</v>
      </c>
    </row>
    <row r="1792" spans="1:18">
      <c r="A1792" s="83">
        <v>3</v>
      </c>
      <c r="B1792" s="83">
        <v>2009</v>
      </c>
      <c r="C1792" s="84" t="s">
        <v>572</v>
      </c>
      <c r="D1792" s="84" t="s">
        <v>579</v>
      </c>
      <c r="F1792" s="47" t="s">
        <v>419</v>
      </c>
      <c r="G1792" s="29">
        <v>2.4510000000000001</v>
      </c>
      <c r="H1792" s="29">
        <v>4.7960000000000003</v>
      </c>
      <c r="I1792" s="29">
        <v>7.2889999999999997</v>
      </c>
      <c r="J1792" s="29">
        <v>8.157</v>
      </c>
      <c r="K1792" s="29">
        <v>9.2100000000000009</v>
      </c>
      <c r="L1792" s="29">
        <v>3.3090000000000002</v>
      </c>
      <c r="M1792" s="29">
        <v>1</v>
      </c>
      <c r="N1792" s="29">
        <v>1.004</v>
      </c>
      <c r="O1792" s="29">
        <v>1.0009999999999999</v>
      </c>
      <c r="P1792" s="29">
        <v>1.004</v>
      </c>
      <c r="Q1792" s="29">
        <v>1.012</v>
      </c>
    </row>
    <row r="1793" spans="1:17">
      <c r="A1793" s="83">
        <v>3</v>
      </c>
      <c r="B1793" s="83">
        <v>2009</v>
      </c>
      <c r="C1793" s="84" t="s">
        <v>572</v>
      </c>
      <c r="D1793" s="84" t="s">
        <v>579</v>
      </c>
      <c r="F1793" s="47" t="s">
        <v>178</v>
      </c>
      <c r="G1793" s="29">
        <v>2.4810000000000088</v>
      </c>
      <c r="H1793" s="29">
        <v>-0.2289999999999992</v>
      </c>
      <c r="I1793" s="29">
        <v>0.14499999999999602</v>
      </c>
      <c r="J1793" s="29">
        <v>0.61599999999999966</v>
      </c>
      <c r="K1793" s="29">
        <v>0.52199999999999847</v>
      </c>
      <c r="L1793" s="29">
        <v>3.6949999999999998</v>
      </c>
      <c r="M1793" s="29">
        <v>4.9669999999999996</v>
      </c>
      <c r="N1793" s="29">
        <v>5.3730000000000002</v>
      </c>
      <c r="O1793" s="29">
        <v>5.7989999999999995</v>
      </c>
      <c r="P1793" s="29">
        <v>6.2639999999999993</v>
      </c>
      <c r="Q1793" s="29">
        <v>6.7010000000000005</v>
      </c>
    </row>
    <row r="1794" spans="1:17">
      <c r="A1794" s="83">
        <v>3</v>
      </c>
      <c r="B1794" s="83">
        <v>2009</v>
      </c>
      <c r="C1794" s="84" t="s">
        <v>572</v>
      </c>
      <c r="D1794" s="84" t="s">
        <v>579</v>
      </c>
      <c r="F1794" s="47" t="s">
        <v>384</v>
      </c>
      <c r="G1794" s="48"/>
      <c r="H1794" s="48"/>
      <c r="I1794" s="48"/>
      <c r="J1794" s="48"/>
      <c r="K1794" s="48"/>
      <c r="L1794" s="48"/>
      <c r="M1794" s="48"/>
      <c r="N1794" s="48"/>
      <c r="O1794" s="48"/>
      <c r="P1794" s="48"/>
      <c r="Q1794" s="48"/>
    </row>
    <row r="1795" spans="1:17">
      <c r="A1795" s="83">
        <v>3</v>
      </c>
      <c r="B1795" s="83">
        <v>2009</v>
      </c>
      <c r="C1795" s="84" t="s">
        <v>572</v>
      </c>
      <c r="D1795" s="84" t="s">
        <v>579</v>
      </c>
      <c r="F1795" s="47" t="s">
        <v>418</v>
      </c>
      <c r="G1795" s="29">
        <v>29.759</v>
      </c>
      <c r="H1795" s="29">
        <v>103.443</v>
      </c>
      <c r="I1795" s="29">
        <v>70.623999999999995</v>
      </c>
      <c r="J1795" s="29">
        <v>34.506999999999998</v>
      </c>
      <c r="K1795" s="29">
        <v>20.414999999999999</v>
      </c>
      <c r="L1795" s="29">
        <v>11.791</v>
      </c>
      <c r="M1795" s="29">
        <v>6.1020000000000003</v>
      </c>
      <c r="N1795" s="29">
        <v>2.2250000000000001</v>
      </c>
      <c r="O1795" s="29">
        <v>0.73099999999999998</v>
      </c>
      <c r="P1795" s="29">
        <v>0.501</v>
      </c>
      <c r="Q1795" s="29">
        <v>0.29399999999999998</v>
      </c>
    </row>
    <row r="1796" spans="1:17">
      <c r="A1796" s="83">
        <v>3</v>
      </c>
      <c r="B1796" s="83">
        <v>2009</v>
      </c>
      <c r="C1796" s="84" t="s">
        <v>572</v>
      </c>
      <c r="D1796" s="84" t="s">
        <v>579</v>
      </c>
      <c r="F1796" s="47" t="s">
        <v>324</v>
      </c>
      <c r="G1796" s="29">
        <v>0.59799999999999998</v>
      </c>
      <c r="H1796" s="29">
        <v>1.115</v>
      </c>
      <c r="I1796" s="29">
        <v>1.248</v>
      </c>
      <c r="J1796" s="29">
        <v>1.2889999999999999</v>
      </c>
      <c r="K1796" s="29">
        <v>1.3080000000000001</v>
      </c>
      <c r="L1796" s="29">
        <v>1.321</v>
      </c>
      <c r="M1796" s="29">
        <v>1.345</v>
      </c>
      <c r="N1796" s="29">
        <v>1.3660000000000001</v>
      </c>
      <c r="O1796" s="29">
        <v>1.3939999999999999</v>
      </c>
      <c r="P1796" s="29">
        <v>1.427</v>
      </c>
      <c r="Q1796" s="29">
        <v>1.4590000000000001</v>
      </c>
    </row>
    <row r="1797" spans="1:17">
      <c r="A1797" s="83">
        <v>3</v>
      </c>
      <c r="B1797" s="83">
        <v>2009</v>
      </c>
      <c r="C1797" s="84" t="s">
        <v>572</v>
      </c>
      <c r="D1797" s="84" t="s">
        <v>579</v>
      </c>
      <c r="F1797" s="47" t="s">
        <v>325</v>
      </c>
      <c r="G1797" s="29">
        <v>8.2460000000000004</v>
      </c>
      <c r="H1797" s="29">
        <v>19.245000000000001</v>
      </c>
      <c r="I1797" s="29">
        <v>22.888000000000002</v>
      </c>
      <c r="J1797" s="29">
        <v>23.899000000000001</v>
      </c>
      <c r="K1797" s="29">
        <v>24.416</v>
      </c>
      <c r="L1797" s="29">
        <v>24.689</v>
      </c>
      <c r="M1797" s="29">
        <v>25.302</v>
      </c>
      <c r="N1797" s="29">
        <v>25.738</v>
      </c>
      <c r="O1797" s="29">
        <v>26.210999999999999</v>
      </c>
      <c r="P1797" s="29">
        <v>26.733000000000001</v>
      </c>
      <c r="Q1797" s="29">
        <v>27.306000000000001</v>
      </c>
    </row>
    <row r="1798" spans="1:17">
      <c r="A1798" s="83">
        <v>3</v>
      </c>
      <c r="B1798" s="83">
        <v>2009</v>
      </c>
      <c r="C1798" s="84" t="s">
        <v>572</v>
      </c>
      <c r="D1798" s="84" t="s">
        <v>580</v>
      </c>
      <c r="F1798" s="47" t="s">
        <v>404</v>
      </c>
      <c r="G1798" s="29">
        <v>0.52591031390322585</v>
      </c>
      <c r="H1798" s="29">
        <v>5.4404411791854832</v>
      </c>
      <c r="I1798" s="29">
        <v>13.043036760221774</v>
      </c>
      <c r="J1798" s="29">
        <v>21.546315772028223</v>
      </c>
      <c r="K1798" s="29">
        <v>31.081483053100804</v>
      </c>
      <c r="L1798" s="29">
        <v>40.502813077507398</v>
      </c>
      <c r="M1798" s="29">
        <v>47.927297950801744</v>
      </c>
      <c r="N1798" s="29">
        <v>53.692844440002681</v>
      </c>
      <c r="O1798" s="29">
        <v>58.59185909187903</v>
      </c>
      <c r="P1798" s="29">
        <v>63.385431168513428</v>
      </c>
      <c r="Q1798" s="29">
        <v>68.676388261553086</v>
      </c>
    </row>
    <row r="1799" spans="1:17">
      <c r="A1799" s="83">
        <v>3</v>
      </c>
      <c r="B1799" s="83">
        <v>2009</v>
      </c>
      <c r="C1799" s="84" t="s">
        <v>570</v>
      </c>
      <c r="D1799" s="84" t="s">
        <v>579</v>
      </c>
      <c r="F1799" s="32" t="s">
        <v>245</v>
      </c>
    </row>
    <row r="1800" spans="1:17">
      <c r="A1800" s="83">
        <v>3</v>
      </c>
      <c r="B1800" s="83">
        <v>2009</v>
      </c>
      <c r="C1800" s="84" t="s">
        <v>570</v>
      </c>
      <c r="D1800" s="84" t="s">
        <v>579</v>
      </c>
      <c r="F1800" s="47" t="s">
        <v>401</v>
      </c>
      <c r="G1800" s="29"/>
      <c r="H1800" s="29"/>
      <c r="I1800" s="29"/>
      <c r="J1800" s="29"/>
      <c r="K1800" s="29"/>
      <c r="L1800" s="29"/>
      <c r="M1800" s="29"/>
      <c r="N1800" s="29"/>
      <c r="O1800" s="29"/>
      <c r="P1800" s="29"/>
      <c r="Q1800" s="29"/>
    </row>
    <row r="1801" spans="1:17">
      <c r="A1801" s="83">
        <v>3</v>
      </c>
      <c r="B1801" s="83">
        <v>2009</v>
      </c>
      <c r="C1801" s="84" t="s">
        <v>570</v>
      </c>
      <c r="D1801" s="84" t="s">
        <v>579</v>
      </c>
      <c r="F1801" s="47" t="s">
        <v>182</v>
      </c>
      <c r="G1801" s="29">
        <v>0</v>
      </c>
      <c r="H1801" s="29">
        <v>0</v>
      </c>
      <c r="I1801" s="29">
        <v>-5.9</v>
      </c>
      <c r="J1801" s="29">
        <v>-17.399999999999999</v>
      </c>
      <c r="K1801" s="29">
        <v>-28</v>
      </c>
      <c r="L1801" s="29">
        <v>-38.5</v>
      </c>
      <c r="M1801" s="29">
        <v>-47.8</v>
      </c>
      <c r="N1801" s="29">
        <v>-54</v>
      </c>
      <c r="O1801" s="29">
        <v>-58.1</v>
      </c>
      <c r="P1801" s="29">
        <v>-62</v>
      </c>
      <c r="Q1801" s="29">
        <v>-66.599999999999994</v>
      </c>
    </row>
    <row r="1802" spans="1:17">
      <c r="A1802" s="83">
        <v>3</v>
      </c>
      <c r="B1802" s="83">
        <v>2009</v>
      </c>
      <c r="C1802" s="84" t="s">
        <v>570</v>
      </c>
      <c r="D1802" s="84" t="s">
        <v>579</v>
      </c>
      <c r="F1802" s="47" t="s">
        <v>405</v>
      </c>
      <c r="G1802" s="29">
        <v>0</v>
      </c>
      <c r="H1802" s="29">
        <v>-3.1E-2</v>
      </c>
      <c r="I1802" s="29">
        <v>-2.036</v>
      </c>
      <c r="J1802" s="29">
        <v>-5.6020000000000003</v>
      </c>
      <c r="K1802" s="29">
        <v>-9.0730000000000022</v>
      </c>
      <c r="L1802" s="29">
        <v>-12.37</v>
      </c>
      <c r="M1802" s="29">
        <v>-15.24</v>
      </c>
      <c r="N1802" s="29">
        <v>-20.698000000000004</v>
      </c>
      <c r="O1802" s="29">
        <v>-18.244000000000003</v>
      </c>
      <c r="P1802" s="29">
        <v>-18.552</v>
      </c>
      <c r="Q1802" s="29">
        <v>-20.096</v>
      </c>
    </row>
    <row r="1803" spans="1:17">
      <c r="A1803" s="83">
        <v>3</v>
      </c>
      <c r="B1803" s="83">
        <v>2009</v>
      </c>
      <c r="C1803" s="84" t="s">
        <v>570</v>
      </c>
      <c r="D1803" s="84" t="s">
        <v>579</v>
      </c>
      <c r="F1803" s="47" t="s">
        <v>122</v>
      </c>
      <c r="G1803" s="29">
        <v>-0.64100000000000001</v>
      </c>
      <c r="H1803" s="29">
        <v>0.16200000000000001</v>
      </c>
      <c r="I1803" s="29">
        <v>-2.0779999999999998</v>
      </c>
      <c r="J1803" s="29">
        <v>-5.9669999999999996</v>
      </c>
      <c r="K1803" s="29">
        <v>-11.736000000000001</v>
      </c>
      <c r="L1803" s="29">
        <v>-17.177</v>
      </c>
      <c r="M1803" s="29">
        <v>-21.885000000000002</v>
      </c>
      <c r="N1803" s="29">
        <v>-26.372</v>
      </c>
      <c r="O1803" s="29">
        <v>-30.863</v>
      </c>
      <c r="P1803" s="29">
        <v>-35.881999999999998</v>
      </c>
      <c r="Q1803" s="29">
        <v>-41.869</v>
      </c>
    </row>
    <row r="1804" spans="1:17">
      <c r="A1804" s="83">
        <v>3</v>
      </c>
      <c r="B1804" s="83">
        <v>2009</v>
      </c>
      <c r="C1804" s="84" t="s">
        <v>570</v>
      </c>
      <c r="D1804" s="84" t="s">
        <v>579</v>
      </c>
      <c r="F1804" s="47" t="s">
        <v>125</v>
      </c>
      <c r="G1804" s="29">
        <v>0.749</v>
      </c>
      <c r="H1804" s="29">
        <v>0.437</v>
      </c>
      <c r="I1804" s="29">
        <v>-2.5960000000000001</v>
      </c>
      <c r="J1804" s="29">
        <v>-5.7069999999999999</v>
      </c>
      <c r="K1804" s="29">
        <v>-9.4610000000000003</v>
      </c>
      <c r="L1804" s="29">
        <v>-13.632</v>
      </c>
      <c r="M1804" s="29">
        <v>-16.712</v>
      </c>
      <c r="N1804" s="29">
        <v>-19.138000000000002</v>
      </c>
      <c r="O1804" s="29">
        <v>-21.646000000000001</v>
      </c>
      <c r="P1804" s="29">
        <v>-24.399000000000001</v>
      </c>
      <c r="Q1804" s="29">
        <v>-27.367000000000001</v>
      </c>
    </row>
    <row r="1805" spans="1:17">
      <c r="A1805" s="83">
        <v>3</v>
      </c>
      <c r="B1805" s="83">
        <v>2009</v>
      </c>
      <c r="C1805" s="84" t="s">
        <v>570</v>
      </c>
      <c r="D1805" s="84" t="s">
        <v>579</v>
      </c>
      <c r="F1805" s="47" t="s">
        <v>420</v>
      </c>
      <c r="G1805" s="29">
        <v>4.7249999999999996</v>
      </c>
      <c r="H1805" s="29">
        <v>1.591</v>
      </c>
      <c r="I1805" s="29">
        <v>0.73199999999999998</v>
      </c>
      <c r="J1805" s="29">
        <v>-0.223</v>
      </c>
      <c r="K1805" s="29">
        <v>-1.0820000000000001</v>
      </c>
      <c r="L1805" s="29">
        <v>-1.7869999999999999</v>
      </c>
      <c r="M1805" s="29">
        <v>-2.2080000000000002</v>
      </c>
      <c r="N1805" s="29">
        <v>-2.66</v>
      </c>
      <c r="O1805" s="29">
        <v>-2.875</v>
      </c>
      <c r="P1805" s="29">
        <v>-3.1349999999999998</v>
      </c>
      <c r="Q1805" s="29">
        <v>-3.3759999999999999</v>
      </c>
    </row>
    <row r="1806" spans="1:17">
      <c r="A1806" s="83">
        <v>3</v>
      </c>
      <c r="B1806" s="83">
        <v>2009</v>
      </c>
      <c r="C1806" s="84" t="s">
        <v>570</v>
      </c>
      <c r="D1806" s="84" t="s">
        <v>579</v>
      </c>
      <c r="F1806" s="47" t="s">
        <v>178</v>
      </c>
      <c r="G1806" s="29">
        <v>-1.2109999999999994</v>
      </c>
      <c r="H1806" s="29">
        <v>-2.1709999999999998</v>
      </c>
      <c r="I1806" s="29">
        <v>-1.766</v>
      </c>
      <c r="J1806" s="29">
        <v>-1.460000000000008</v>
      </c>
      <c r="K1806" s="29">
        <v>-1.84</v>
      </c>
      <c r="L1806" s="29">
        <v>-0.51699999999999591</v>
      </c>
      <c r="M1806" s="29">
        <v>-1.585000000000008</v>
      </c>
      <c r="N1806" s="29">
        <v>0.10800000000000409</v>
      </c>
      <c r="O1806" s="29">
        <v>-4.2419999999999902</v>
      </c>
      <c r="P1806" s="29">
        <v>-4.3830000000000098</v>
      </c>
      <c r="Q1806" s="29">
        <v>-4.453000000000003</v>
      </c>
    </row>
    <row r="1807" spans="1:17">
      <c r="A1807" s="83">
        <v>3</v>
      </c>
      <c r="B1807" s="83">
        <v>2009</v>
      </c>
      <c r="C1807" s="84" t="s">
        <v>570</v>
      </c>
      <c r="D1807" s="84" t="s">
        <v>579</v>
      </c>
      <c r="F1807" s="47" t="s">
        <v>384</v>
      </c>
      <c r="G1807" s="29">
        <v>0.105</v>
      </c>
      <c r="H1807" s="29">
        <v>0.73099999999999998</v>
      </c>
      <c r="I1807" s="29">
        <v>-3.6230000000000002</v>
      </c>
      <c r="J1807" s="29">
        <v>-13.282999999999999</v>
      </c>
      <c r="K1807" s="29">
        <v>-27.452999999999999</v>
      </c>
      <c r="L1807" s="29">
        <v>-40.648000000000003</v>
      </c>
      <c r="M1807" s="29">
        <v>-51.055</v>
      </c>
      <c r="N1807" s="29">
        <v>-58.402999999999999</v>
      </c>
      <c r="O1807" s="29">
        <v>-64.128</v>
      </c>
      <c r="P1807" s="29">
        <v>-70.063000000000002</v>
      </c>
      <c r="Q1807" s="29">
        <v>-76.144000000000005</v>
      </c>
    </row>
    <row r="1808" spans="1:17">
      <c r="A1808" s="83">
        <v>3</v>
      </c>
      <c r="B1808" s="83">
        <v>2009</v>
      </c>
      <c r="C1808" s="84" t="s">
        <v>570</v>
      </c>
      <c r="D1808" s="84" t="s">
        <v>580</v>
      </c>
      <c r="F1808" s="47" t="s">
        <v>409</v>
      </c>
      <c r="G1808" s="29"/>
      <c r="H1808" s="29"/>
      <c r="I1808" s="29"/>
      <c r="J1808" s="29"/>
      <c r="K1808" s="29"/>
      <c r="L1808" s="29"/>
      <c r="M1808" s="29"/>
      <c r="N1808" s="29"/>
      <c r="O1808" s="29"/>
      <c r="P1808" s="29"/>
      <c r="Q1808" s="29"/>
    </row>
    <row r="1809" spans="1:17">
      <c r="A1809" s="83">
        <v>3</v>
      </c>
      <c r="B1809" s="83">
        <v>2009</v>
      </c>
      <c r="C1809" s="84" t="s">
        <v>570</v>
      </c>
      <c r="D1809" s="84" t="s">
        <v>580</v>
      </c>
      <c r="F1809" s="47" t="s">
        <v>278</v>
      </c>
      <c r="G1809" s="29">
        <v>0.11598836152541439</v>
      </c>
      <c r="H1809" s="29">
        <v>0.66390661064481915</v>
      </c>
      <c r="I1809" s="29">
        <v>1.2524445384020335</v>
      </c>
      <c r="J1809" s="29">
        <v>1.5129739045367243</v>
      </c>
      <c r="K1809" s="29">
        <v>0.51238435058471277</v>
      </c>
      <c r="L1809" s="29">
        <v>-1.3284243370462003</v>
      </c>
      <c r="M1809" s="29">
        <v>-2.8762117258037176</v>
      </c>
      <c r="N1809" s="29">
        <v>-3.9147092455500179</v>
      </c>
      <c r="O1809" s="29">
        <v>-4.469697919016455</v>
      </c>
      <c r="P1809" s="29">
        <v>-4.3773786561804533</v>
      </c>
      <c r="Q1809" s="29">
        <v>-3.5060795720333897</v>
      </c>
    </row>
    <row r="1810" spans="1:17">
      <c r="A1810" s="83">
        <v>3</v>
      </c>
      <c r="B1810" s="83">
        <v>2009</v>
      </c>
      <c r="C1810" s="84" t="s">
        <v>570</v>
      </c>
      <c r="D1810" s="84" t="s">
        <v>580</v>
      </c>
      <c r="F1810" s="47" t="s">
        <v>410</v>
      </c>
      <c r="G1810" s="29">
        <v>-5.3294830550648591</v>
      </c>
      <c r="H1810" s="29">
        <v>4.5555370657278038</v>
      </c>
      <c r="I1810" s="29">
        <v>3.4025174957501716</v>
      </c>
      <c r="J1810" s="29">
        <v>-19.308857654079162</v>
      </c>
      <c r="K1810" s="29">
        <v>-38.003778086145275</v>
      </c>
      <c r="L1810" s="29">
        <v>-23.851337145653847</v>
      </c>
      <c r="M1810" s="29">
        <v>-12.965474884531053</v>
      </c>
      <c r="N1810" s="29">
        <v>-5.2529292180530263</v>
      </c>
      <c r="O1810" s="29">
        <v>-1.5403521392795161</v>
      </c>
      <c r="P1810" s="29">
        <v>2.5910351990509155</v>
      </c>
      <c r="Q1810" s="29">
        <v>5.442362923183202</v>
      </c>
    </row>
    <row r="1811" spans="1:17">
      <c r="A1811" s="83">
        <v>3</v>
      </c>
      <c r="B1811" s="83">
        <v>2009</v>
      </c>
      <c r="C1811" s="84" t="s">
        <v>571</v>
      </c>
      <c r="D1811" s="84" t="s">
        <v>579</v>
      </c>
      <c r="F1811" s="32" t="s">
        <v>246</v>
      </c>
      <c r="G1811" s="29"/>
      <c r="H1811" s="29"/>
      <c r="I1811" s="29"/>
      <c r="J1811" s="29"/>
      <c r="K1811" s="29"/>
      <c r="L1811" s="29"/>
      <c r="M1811" s="29"/>
      <c r="N1811" s="29"/>
      <c r="O1811" s="29"/>
      <c r="P1811" s="29"/>
      <c r="Q1811" s="29"/>
    </row>
    <row r="1812" spans="1:17">
      <c r="A1812" s="83">
        <v>3</v>
      </c>
      <c r="B1812" s="83">
        <v>2009</v>
      </c>
      <c r="C1812" s="84" t="s">
        <v>571</v>
      </c>
      <c r="D1812" s="84" t="s">
        <v>579</v>
      </c>
      <c r="F1812" s="32" t="s">
        <v>411</v>
      </c>
      <c r="G1812" s="29"/>
      <c r="H1812" s="29"/>
      <c r="I1812" s="29"/>
      <c r="J1812" s="29"/>
      <c r="K1812" s="29"/>
      <c r="L1812" s="29"/>
      <c r="M1812" s="29"/>
      <c r="N1812" s="29"/>
      <c r="O1812" s="29"/>
      <c r="P1812" s="29"/>
      <c r="Q1812" s="29"/>
    </row>
    <row r="1813" spans="1:17">
      <c r="A1813" s="83">
        <v>3</v>
      </c>
      <c r="B1813" s="83">
        <v>2009</v>
      </c>
      <c r="C1813" s="84" t="s">
        <v>571</v>
      </c>
      <c r="D1813" s="84" t="s">
        <v>579</v>
      </c>
      <c r="F1813" s="32" t="s">
        <v>402</v>
      </c>
      <c r="G1813" s="29">
        <v>152</v>
      </c>
      <c r="H1813" s="29">
        <v>15</v>
      </c>
      <c r="I1813" s="29">
        <v>0</v>
      </c>
      <c r="J1813" s="29">
        <v>0</v>
      </c>
      <c r="K1813" s="29">
        <v>0</v>
      </c>
      <c r="L1813" s="29">
        <v>0</v>
      </c>
      <c r="M1813" s="29">
        <v>0</v>
      </c>
      <c r="N1813" s="29">
        <v>0</v>
      </c>
      <c r="O1813" s="29">
        <v>0</v>
      </c>
      <c r="P1813" s="29">
        <v>0</v>
      </c>
      <c r="Q1813" s="29">
        <v>0</v>
      </c>
    </row>
    <row r="1814" spans="1:17">
      <c r="A1814" s="83">
        <v>3</v>
      </c>
      <c r="B1814" s="83">
        <v>2009</v>
      </c>
      <c r="C1814" s="84" t="s">
        <v>571</v>
      </c>
      <c r="D1814" s="84" t="s">
        <v>579</v>
      </c>
      <c r="F1814" s="47" t="s">
        <v>412</v>
      </c>
      <c r="G1814" s="29">
        <v>51.607999999999997</v>
      </c>
      <c r="H1814" s="29">
        <v>5.3319999999999999</v>
      </c>
      <c r="I1814" s="29">
        <v>6.8220000000000001</v>
      </c>
      <c r="J1814" s="29">
        <v>7.67</v>
      </c>
      <c r="K1814" s="29">
        <v>8.2100000000000009</v>
      </c>
      <c r="L1814" s="29">
        <v>2.2050000000000001</v>
      </c>
      <c r="M1814" s="29">
        <v>0.83</v>
      </c>
      <c r="N1814" s="29">
        <v>-0.20499999999999999</v>
      </c>
      <c r="O1814" s="29">
        <v>-0.78</v>
      </c>
      <c r="P1814" s="29">
        <v>-1</v>
      </c>
      <c r="Q1814" s="29">
        <v>-1.1000000000000001</v>
      </c>
    </row>
    <row r="1815" spans="1:17">
      <c r="A1815" s="83">
        <v>3</v>
      </c>
      <c r="B1815" s="83">
        <v>2009</v>
      </c>
      <c r="C1815" s="84" t="s">
        <v>571</v>
      </c>
      <c r="D1815" s="84" t="s">
        <v>579</v>
      </c>
      <c r="F1815" s="32" t="s">
        <v>122</v>
      </c>
      <c r="G1815" s="29">
        <v>-2.4430000000000001</v>
      </c>
      <c r="H1815" s="29">
        <v>-1.956</v>
      </c>
      <c r="I1815" s="29">
        <v>4.1609999999999996</v>
      </c>
      <c r="J1815" s="29">
        <v>10.942</v>
      </c>
      <c r="K1815" s="29">
        <v>13.443</v>
      </c>
      <c r="L1815" s="29">
        <v>18.582000000000001</v>
      </c>
      <c r="M1815" s="29">
        <v>13.443</v>
      </c>
      <c r="N1815" s="29">
        <v>11.378</v>
      </c>
      <c r="O1815" s="29">
        <v>14.718999999999999</v>
      </c>
      <c r="P1815" s="29">
        <v>21.28</v>
      </c>
      <c r="Q1815" s="29">
        <v>16.568999999999999</v>
      </c>
    </row>
    <row r="1816" spans="1:17">
      <c r="A1816" s="83">
        <v>3</v>
      </c>
      <c r="B1816" s="83">
        <v>2009</v>
      </c>
      <c r="C1816" s="84" t="s">
        <v>571</v>
      </c>
      <c r="D1816" s="84" t="s">
        <v>579</v>
      </c>
      <c r="F1816" s="47" t="s">
        <v>413</v>
      </c>
      <c r="G1816" s="29">
        <v>-4.75</v>
      </c>
      <c r="H1816" s="29">
        <v>5.55</v>
      </c>
      <c r="I1816" s="29">
        <v>10.41</v>
      </c>
      <c r="J1816" s="29">
        <v>10.545</v>
      </c>
      <c r="K1816" s="29">
        <v>7.41</v>
      </c>
      <c r="L1816" s="29">
        <v>-0.16</v>
      </c>
      <c r="M1816" s="29">
        <v>-6.01</v>
      </c>
      <c r="N1816" s="29">
        <v>-6.2</v>
      </c>
      <c r="O1816" s="29">
        <v>-6.51</v>
      </c>
      <c r="P1816" s="29">
        <v>-6.48</v>
      </c>
      <c r="Q1816" s="29">
        <v>0.155</v>
      </c>
    </row>
    <row r="1817" spans="1:17">
      <c r="A1817" s="83">
        <v>3</v>
      </c>
      <c r="B1817" s="83">
        <v>2009</v>
      </c>
      <c r="C1817" s="84" t="s">
        <v>571</v>
      </c>
      <c r="D1817" s="84" t="s">
        <v>579</v>
      </c>
      <c r="F1817" s="32" t="s">
        <v>178</v>
      </c>
      <c r="G1817" s="29">
        <v>3.4879999999999995</v>
      </c>
      <c r="H1817" s="29">
        <v>2.4539999999999971</v>
      </c>
      <c r="I1817" s="29">
        <v>3.6579999999999977</v>
      </c>
      <c r="J1817" s="29">
        <v>1.8069999999999951</v>
      </c>
      <c r="K1817" s="29">
        <v>2.4350000000000001</v>
      </c>
      <c r="L1817" s="29">
        <v>2.0680000000000014</v>
      </c>
      <c r="M1817" s="29">
        <v>2.6519999999999992</v>
      </c>
      <c r="N1817" s="29">
        <v>1.6280000000000001</v>
      </c>
      <c r="O1817" s="29">
        <v>3.0289999999999999</v>
      </c>
      <c r="P1817" s="29">
        <v>2.968</v>
      </c>
      <c r="Q1817" s="29">
        <v>4.3109999999999999</v>
      </c>
    </row>
    <row r="1818" spans="1:17">
      <c r="A1818" s="83">
        <v>3</v>
      </c>
      <c r="B1818" s="83">
        <v>2009</v>
      </c>
      <c r="C1818" s="84" t="s">
        <v>571</v>
      </c>
      <c r="D1818" s="84" t="s">
        <v>579</v>
      </c>
      <c r="F1818" s="32" t="s">
        <v>384</v>
      </c>
      <c r="G1818" s="29">
        <v>-2.3420000000000001</v>
      </c>
      <c r="H1818" s="29">
        <v>-10.365</v>
      </c>
      <c r="I1818" s="29">
        <v>4.7249999999999996</v>
      </c>
      <c r="J1818" s="29">
        <v>0.36299999999999999</v>
      </c>
      <c r="K1818" s="29">
        <v>0.54400000000000004</v>
      </c>
      <c r="L1818" s="29">
        <v>0.57299999999999995</v>
      </c>
      <c r="M1818" s="29">
        <v>-0.317</v>
      </c>
      <c r="N1818" s="29">
        <v>0.16200000000000001</v>
      </c>
      <c r="O1818" s="29">
        <v>3.1E-2</v>
      </c>
      <c r="P1818" s="29">
        <v>-0.24</v>
      </c>
      <c r="Q1818" s="29">
        <v>8.3000000000000004E-2</v>
      </c>
    </row>
    <row r="1819" spans="1:17">
      <c r="A1819" s="83">
        <v>3</v>
      </c>
      <c r="B1819" s="83">
        <v>2009</v>
      </c>
      <c r="C1819" s="84" t="s">
        <v>571</v>
      </c>
      <c r="D1819" s="84" t="s">
        <v>580</v>
      </c>
      <c r="F1819" s="47" t="s">
        <v>409</v>
      </c>
    </row>
    <row r="1820" spans="1:17">
      <c r="A1820" s="83">
        <v>3</v>
      </c>
      <c r="B1820" s="83">
        <v>2009</v>
      </c>
      <c r="C1820" s="84" t="s">
        <v>571</v>
      </c>
      <c r="D1820" s="84" t="s">
        <v>580</v>
      </c>
      <c r="F1820" s="47" t="s">
        <v>278</v>
      </c>
      <c r="G1820" s="29">
        <v>0.76110132457135982</v>
      </c>
      <c r="H1820" s="29">
        <v>2.5466522101696976</v>
      </c>
      <c r="I1820" s="29">
        <v>4.0975187013761927</v>
      </c>
      <c r="J1820" s="29">
        <v>7.8487103234350544</v>
      </c>
      <c r="K1820" s="29">
        <v>16.234132596314481</v>
      </c>
      <c r="L1820" s="29">
        <v>26.660611259538804</v>
      </c>
      <c r="M1820" s="29">
        <v>32.808913775001976</v>
      </c>
      <c r="N1820" s="29">
        <v>38.18586480554734</v>
      </c>
      <c r="O1820" s="29">
        <v>43.66483882713743</v>
      </c>
      <c r="P1820" s="29">
        <v>49.769947487667018</v>
      </c>
      <c r="Q1820" s="29">
        <v>56.467691310480305</v>
      </c>
    </row>
    <row r="1821" spans="1:17">
      <c r="A1821" s="83">
        <v>3</v>
      </c>
      <c r="B1821" s="83">
        <v>2009</v>
      </c>
      <c r="C1821" s="84" t="s">
        <v>571</v>
      </c>
      <c r="D1821" s="84" t="s">
        <v>580</v>
      </c>
      <c r="F1821" s="47" t="s">
        <v>272</v>
      </c>
      <c r="G1821" s="29">
        <v>-21.291</v>
      </c>
      <c r="H1821" s="29">
        <v>-37.295000000000002</v>
      </c>
      <c r="I1821" s="29">
        <v>-39.337000000000003</v>
      </c>
      <c r="J1821" s="29">
        <v>-44.45</v>
      </c>
      <c r="K1821" s="29">
        <v>-48.143000000000001</v>
      </c>
      <c r="L1821" s="29">
        <v>-48.869</v>
      </c>
      <c r="M1821" s="29">
        <v>-51.97</v>
      </c>
      <c r="N1821" s="29">
        <v>-53.087000000000003</v>
      </c>
      <c r="O1821" s="29">
        <v>-55.405999999999999</v>
      </c>
      <c r="P1821" s="29">
        <v>-33.488</v>
      </c>
      <c r="Q1821" s="29">
        <v>-12.069000000000001</v>
      </c>
    </row>
    <row r="1822" spans="1:17">
      <c r="A1822" s="83">
        <v>3</v>
      </c>
      <c r="B1822" s="83">
        <v>2009</v>
      </c>
      <c r="C1822" s="84" t="s">
        <v>574</v>
      </c>
      <c r="F1822" s="47" t="s">
        <v>415</v>
      </c>
      <c r="G1822" s="29"/>
      <c r="H1822" s="29"/>
      <c r="I1822" s="29"/>
      <c r="J1822" s="29"/>
      <c r="K1822" s="29"/>
      <c r="L1822" s="29"/>
      <c r="M1822" s="29"/>
      <c r="N1822" s="29"/>
      <c r="O1822" s="29"/>
      <c r="P1822" s="29"/>
      <c r="Q1822" s="29"/>
    </row>
    <row r="1823" spans="1:17">
      <c r="A1823" s="83">
        <v>3</v>
      </c>
      <c r="B1823" s="83">
        <v>2009</v>
      </c>
      <c r="C1823" s="84" t="s">
        <v>575</v>
      </c>
      <c r="D1823" s="84" t="s">
        <v>646</v>
      </c>
      <c r="F1823" s="32" t="s">
        <v>421</v>
      </c>
      <c r="G1823" s="48">
        <f>+G1782-SUM(G1785:G1787)+SUM(G1791:G1821)</f>
        <v>1667.2036629790364</v>
      </c>
      <c r="H1823" s="48">
        <f t="shared" ref="H1823:Q1823" si="86">+H1782-SUM(H1785:H1787)+SUM(H1791:H1821)</f>
        <v>1138.5905539361136</v>
      </c>
      <c r="I1823" s="48">
        <f t="shared" si="86"/>
        <v>692.69543773085979</v>
      </c>
      <c r="J1823" s="48">
        <f t="shared" si="86"/>
        <v>330.57746527594014</v>
      </c>
      <c r="K1823" s="48">
        <f t="shared" si="86"/>
        <v>299.80934796020136</v>
      </c>
      <c r="L1823" s="48">
        <f t="shared" si="86"/>
        <v>310.4376179238788</v>
      </c>
      <c r="M1823" s="48">
        <f t="shared" si="86"/>
        <v>282.18538881559334</v>
      </c>
      <c r="N1823" s="48">
        <f t="shared" si="86"/>
        <v>327.06832715456596</v>
      </c>
      <c r="O1823" s="48">
        <f t="shared" si="86"/>
        <v>312.03808578635665</v>
      </c>
      <c r="P1823" s="48">
        <f t="shared" si="86"/>
        <v>324.5526179512953</v>
      </c>
      <c r="Q1823" s="48">
        <f t="shared" si="86"/>
        <v>423.49320886966245</v>
      </c>
    </row>
    <row r="1824" spans="1:17">
      <c r="A1824" s="83">
        <v>3</v>
      </c>
      <c r="B1824" s="83">
        <v>2009</v>
      </c>
      <c r="C1824" s="84" t="s">
        <v>575</v>
      </c>
      <c r="D1824" s="84" t="s">
        <v>586</v>
      </c>
      <c r="F1824" s="47" t="s">
        <v>422</v>
      </c>
      <c r="G1824" s="29">
        <v>1667.2041460340999</v>
      </c>
      <c r="H1824" s="29">
        <v>1138.5900168703899</v>
      </c>
      <c r="I1824" s="29">
        <v>692.69592023510904</v>
      </c>
      <c r="J1824" s="29">
        <v>330.57732293001999</v>
      </c>
      <c r="K1824" s="29">
        <v>299.80812604634701</v>
      </c>
      <c r="L1824" s="29">
        <v>310.42995506953201</v>
      </c>
      <c r="M1824" s="29">
        <v>282.17886370012297</v>
      </c>
      <c r="N1824" s="29">
        <v>327.06825637261898</v>
      </c>
      <c r="O1824" s="29">
        <v>312.03843792563703</v>
      </c>
      <c r="P1824" s="29">
        <v>324.552582752246</v>
      </c>
      <c r="Q1824" s="29">
        <v>423.49484594647998</v>
      </c>
    </row>
    <row r="1825" spans="1:22">
      <c r="F1825" s="47"/>
      <c r="G1825" s="29"/>
      <c r="H1825" s="29"/>
      <c r="I1825" s="29"/>
      <c r="J1825" s="29"/>
      <c r="K1825" s="29"/>
      <c r="L1825" s="29"/>
      <c r="M1825" s="29"/>
      <c r="N1825" s="29"/>
      <c r="O1825" s="29"/>
      <c r="P1825" s="29"/>
      <c r="Q1825" s="29"/>
    </row>
    <row r="1826" spans="1:22">
      <c r="A1826" s="83">
        <v>8</v>
      </c>
      <c r="B1826" s="83">
        <v>2009</v>
      </c>
      <c r="C1826" s="84" t="s">
        <v>574</v>
      </c>
      <c r="F1826" s="47" t="s">
        <v>399</v>
      </c>
      <c r="G1826" s="47"/>
      <c r="H1826" s="32"/>
      <c r="I1826" s="32"/>
      <c r="J1826" s="32"/>
      <c r="K1826" s="32"/>
      <c r="L1826" s="32"/>
      <c r="M1826" s="32"/>
      <c r="N1826" s="32"/>
      <c r="O1826" s="32"/>
      <c r="P1826" s="32"/>
      <c r="Q1826" s="32"/>
      <c r="R1826" s="32"/>
    </row>
    <row r="1827" spans="1:22">
      <c r="A1827" s="83">
        <v>8</v>
      </c>
      <c r="B1827" s="83">
        <v>2009</v>
      </c>
      <c r="C1827" s="84" t="s">
        <v>572</v>
      </c>
      <c r="D1827" s="84" t="s">
        <v>578</v>
      </c>
      <c r="F1827" s="32" t="s">
        <v>244</v>
      </c>
      <c r="G1827" s="29">
        <v>8.0075985228866831E-3</v>
      </c>
      <c r="H1827" s="29">
        <v>6.9058993483454092</v>
      </c>
      <c r="I1827" s="29">
        <v>3.0799333333333427</v>
      </c>
      <c r="J1827" s="29">
        <v>-9.8200666666666638</v>
      </c>
      <c r="K1827" s="29">
        <v>-11.771066666666671</v>
      </c>
      <c r="L1827" s="29">
        <v>12.090933333333338</v>
      </c>
      <c r="M1827" s="29">
        <v>-2.0066666666662999E-2</v>
      </c>
      <c r="N1827" s="29">
        <v>0.15993333333333812</v>
      </c>
      <c r="O1827" s="29">
        <v>0.21393333333333209</v>
      </c>
      <c r="P1827" s="29">
        <v>0.28193333333333831</v>
      </c>
      <c r="Q1827" s="29">
        <v>0.3759333333333309</v>
      </c>
    </row>
    <row r="1828" spans="1:22">
      <c r="A1828" s="83">
        <v>8</v>
      </c>
      <c r="B1828" s="83">
        <v>2009</v>
      </c>
      <c r="C1828" s="84" t="s">
        <v>570</v>
      </c>
      <c r="D1828" s="84" t="s">
        <v>578</v>
      </c>
      <c r="F1828" s="32" t="s">
        <v>245</v>
      </c>
      <c r="G1828" s="29">
        <v>11.24575830327133</v>
      </c>
      <c r="H1828" s="29">
        <v>-5.6366419129319105</v>
      </c>
      <c r="I1828" s="29">
        <v>-30.947601097024979</v>
      </c>
      <c r="J1828" s="29">
        <v>-30.644789368630548</v>
      </c>
      <c r="K1828" s="29">
        <v>-12.932781327520278</v>
      </c>
      <c r="L1828" s="29">
        <v>-10.722862488688014</v>
      </c>
      <c r="M1828" s="29">
        <v>-4.419601238598176</v>
      </c>
      <c r="N1828" s="29">
        <v>3.0020709763526345</v>
      </c>
      <c r="O1828" s="29">
        <v>12.349496607308135</v>
      </c>
      <c r="P1828" s="29">
        <v>27.246370402239947</v>
      </c>
      <c r="Q1828" s="29">
        <v>46.267997155337113</v>
      </c>
    </row>
    <row r="1829" spans="1:22">
      <c r="A1829" s="83">
        <v>8</v>
      </c>
      <c r="B1829" s="83">
        <v>2009</v>
      </c>
      <c r="C1829" s="84" t="s">
        <v>571</v>
      </c>
      <c r="D1829" s="84" t="s">
        <v>578</v>
      </c>
      <c r="F1829" s="32" t="s">
        <v>246</v>
      </c>
      <c r="G1829" s="29">
        <v>-96.717230406874151</v>
      </c>
      <c r="H1829" s="29">
        <v>-71.627629059002317</v>
      </c>
      <c r="I1829" s="29">
        <v>-38.938229262936936</v>
      </c>
      <c r="J1829" s="29">
        <v>-35.893792549427801</v>
      </c>
      <c r="K1829" s="29">
        <v>-36.029179664218546</v>
      </c>
      <c r="L1829" s="29">
        <v>-34.507920913669004</v>
      </c>
      <c r="M1829" s="29">
        <v>-28.165381546146779</v>
      </c>
      <c r="N1829" s="29">
        <v>-27.261763523819845</v>
      </c>
      <c r="O1829" s="29">
        <v>-30.951212661289837</v>
      </c>
      <c r="P1829" s="29">
        <v>-30.157294370617141</v>
      </c>
      <c r="Q1829" s="29">
        <v>-34.000105953736274</v>
      </c>
    </row>
    <row r="1830" spans="1:22">
      <c r="A1830" s="83">
        <v>8</v>
      </c>
      <c r="B1830" s="83">
        <v>2009</v>
      </c>
      <c r="C1830" s="84" t="s">
        <v>574</v>
      </c>
      <c r="F1830" s="47" t="s">
        <v>400</v>
      </c>
      <c r="G1830" s="32"/>
      <c r="H1830" s="47"/>
      <c r="I1830" s="47"/>
      <c r="J1830" s="47"/>
      <c r="K1830" s="47"/>
      <c r="L1830" s="32"/>
      <c r="M1830" s="32"/>
      <c r="N1830" s="32"/>
      <c r="O1830" s="32"/>
      <c r="P1830" s="32"/>
      <c r="Q1830" s="32"/>
      <c r="R1830" s="32"/>
      <c r="S1830" s="32"/>
      <c r="T1830" s="32"/>
      <c r="U1830" s="32"/>
      <c r="V1830" s="32"/>
    </row>
    <row r="1831" spans="1:22">
      <c r="A1831" s="83">
        <v>8</v>
      </c>
      <c r="B1831" s="83">
        <v>2009</v>
      </c>
      <c r="C1831" s="84" t="s">
        <v>572</v>
      </c>
      <c r="D1831" s="84" t="s">
        <v>579</v>
      </c>
      <c r="F1831" s="32" t="s">
        <v>244</v>
      </c>
      <c r="H1831" s="47"/>
      <c r="I1831" s="47"/>
      <c r="J1831" s="47"/>
      <c r="K1831" s="47"/>
      <c r="L1831" s="32"/>
      <c r="M1831" s="32"/>
      <c r="N1831" s="32"/>
      <c r="O1831" s="32"/>
      <c r="P1831" s="32"/>
      <c r="Q1831" s="32"/>
      <c r="R1831" s="32"/>
      <c r="S1831" s="32"/>
      <c r="T1831" s="32"/>
      <c r="U1831" s="32"/>
      <c r="V1831" s="32"/>
    </row>
    <row r="1832" spans="1:22">
      <c r="A1832" s="83">
        <v>8</v>
      </c>
      <c r="B1832" s="83">
        <v>2009</v>
      </c>
      <c r="C1832" s="84" t="s">
        <v>572</v>
      </c>
      <c r="D1832" s="84" t="s">
        <v>579</v>
      </c>
      <c r="F1832" s="47" t="s">
        <v>401</v>
      </c>
      <c r="G1832" s="47"/>
      <c r="H1832" s="47"/>
      <c r="I1832" s="47"/>
      <c r="J1832" s="47"/>
      <c r="K1832" s="47"/>
      <c r="L1832" s="47"/>
      <c r="M1832" s="47"/>
      <c r="N1832" s="47"/>
      <c r="O1832" s="47"/>
      <c r="P1832" s="47"/>
      <c r="Q1832" s="47"/>
    </row>
    <row r="1833" spans="1:22">
      <c r="A1833" s="83">
        <v>8</v>
      </c>
      <c r="B1833" s="83">
        <v>2009</v>
      </c>
      <c r="C1833" s="84" t="s">
        <v>572</v>
      </c>
      <c r="D1833" s="84" t="s">
        <v>579</v>
      </c>
      <c r="F1833" s="47" t="s">
        <v>395</v>
      </c>
      <c r="G1833" s="29">
        <v>1.8480000000000001</v>
      </c>
      <c r="H1833" s="29">
        <v>11.909000000000001</v>
      </c>
      <c r="I1833" s="29">
        <v>-1.006</v>
      </c>
      <c r="J1833" s="29">
        <v>0.224</v>
      </c>
      <c r="K1833" s="29">
        <v>-1.073</v>
      </c>
      <c r="L1833" s="29">
        <v>-2.3479999999999999</v>
      </c>
      <c r="M1833" s="29">
        <v>-3.3439999999999999</v>
      </c>
      <c r="N1833" s="29">
        <v>-3.42</v>
      </c>
      <c r="O1833" s="29">
        <v>-2.2309999999999999</v>
      </c>
      <c r="P1833" s="29">
        <v>-0.746</v>
      </c>
      <c r="Q1833" s="29">
        <v>-6.8000000000000005E-2</v>
      </c>
    </row>
    <row r="1834" spans="1:22">
      <c r="A1834" s="83">
        <v>8</v>
      </c>
      <c r="B1834" s="83">
        <v>2009</v>
      </c>
      <c r="C1834" s="84" t="s">
        <v>572</v>
      </c>
      <c r="D1834" s="84" t="s">
        <v>579</v>
      </c>
      <c r="F1834" s="47" t="s">
        <v>178</v>
      </c>
      <c r="G1834" s="29">
        <v>-0.19500000000000006</v>
      </c>
      <c r="H1834" s="29">
        <v>0.12699999999999889</v>
      </c>
      <c r="I1834" s="29">
        <v>2.9000000000000026E-2</v>
      </c>
      <c r="J1834" s="29">
        <v>-3.0000000000000027E-3</v>
      </c>
      <c r="K1834" s="29">
        <v>3.0999999999999917E-2</v>
      </c>
      <c r="L1834" s="29">
        <v>0.14500000000000002</v>
      </c>
      <c r="M1834" s="29">
        <v>9.6999999999999975E-2</v>
      </c>
      <c r="N1834" s="29">
        <v>0.21399999999999997</v>
      </c>
      <c r="O1834" s="29">
        <v>0.24299999999999988</v>
      </c>
      <c r="P1834" s="29">
        <v>7.0000000000000062E-3</v>
      </c>
      <c r="Q1834" s="29">
        <v>2.4000000000000007E-2</v>
      </c>
    </row>
    <row r="1835" spans="1:22">
      <c r="A1835" s="83">
        <v>8</v>
      </c>
      <c r="B1835" s="83">
        <v>2009</v>
      </c>
      <c r="C1835" s="84" t="s">
        <v>572</v>
      </c>
      <c r="D1835" s="84" t="s">
        <v>579</v>
      </c>
      <c r="F1835" s="47" t="s">
        <v>384</v>
      </c>
      <c r="G1835" s="47"/>
      <c r="H1835" s="47"/>
      <c r="I1835" s="47"/>
      <c r="J1835" s="32"/>
      <c r="K1835" s="32"/>
      <c r="L1835" s="32"/>
      <c r="M1835" s="32"/>
      <c r="N1835" s="32"/>
      <c r="O1835" s="32"/>
      <c r="P1835" s="32"/>
      <c r="Q1835" s="32"/>
      <c r="R1835" s="32"/>
      <c r="S1835" s="32"/>
      <c r="T1835" s="32"/>
    </row>
    <row r="1836" spans="1:22">
      <c r="A1836" s="83">
        <v>8</v>
      </c>
      <c r="B1836" s="83">
        <v>2009</v>
      </c>
      <c r="C1836" s="84" t="s">
        <v>572</v>
      </c>
      <c r="D1836" s="84" t="s">
        <v>579</v>
      </c>
      <c r="F1836" s="47" t="s">
        <v>324</v>
      </c>
      <c r="G1836" s="29">
        <v>24.582000000000001</v>
      </c>
      <c r="H1836" s="29">
        <v>55.155000000000001</v>
      </c>
      <c r="I1836" s="29">
        <v>72.263000000000005</v>
      </c>
      <c r="J1836" s="29">
        <v>78.123999999999995</v>
      </c>
      <c r="K1836" s="29">
        <v>81.162999999999997</v>
      </c>
      <c r="L1836" s="29">
        <v>82.507999999999996</v>
      </c>
      <c r="M1836" s="29">
        <v>83.704999999999998</v>
      </c>
      <c r="N1836" s="29">
        <v>85.647000000000006</v>
      </c>
      <c r="O1836" s="29">
        <v>86.460999999999999</v>
      </c>
      <c r="P1836" s="29">
        <v>87.298000000000002</v>
      </c>
      <c r="Q1836" s="29">
        <v>89.534999999999997</v>
      </c>
    </row>
    <row r="1837" spans="1:22">
      <c r="A1837" s="83">
        <v>8</v>
      </c>
      <c r="B1837" s="83">
        <v>2009</v>
      </c>
      <c r="C1837" s="84" t="s">
        <v>572</v>
      </c>
      <c r="D1837" s="84" t="s">
        <v>579</v>
      </c>
      <c r="F1837" s="47" t="s">
        <v>325</v>
      </c>
      <c r="G1837" s="29">
        <v>5.13</v>
      </c>
      <c r="H1837" s="29">
        <v>19.123999999999999</v>
      </c>
      <c r="I1837" s="29">
        <v>23.128</v>
      </c>
      <c r="J1837" s="29">
        <v>25.866</v>
      </c>
      <c r="K1837" s="29">
        <v>26.271999999999998</v>
      </c>
      <c r="L1837" s="29">
        <v>27.864999999999998</v>
      </c>
      <c r="M1837" s="29">
        <v>28.943999999999999</v>
      </c>
      <c r="N1837" s="29">
        <v>29.422999999999998</v>
      </c>
      <c r="O1837" s="29">
        <v>29.940999999999999</v>
      </c>
      <c r="P1837" s="29">
        <v>30.49</v>
      </c>
      <c r="Q1837" s="29">
        <v>31.056000000000001</v>
      </c>
    </row>
    <row r="1838" spans="1:22">
      <c r="A1838" s="83">
        <v>8</v>
      </c>
      <c r="B1838" s="83">
        <v>2009</v>
      </c>
      <c r="C1838" s="84" t="s">
        <v>572</v>
      </c>
      <c r="D1838" s="84" t="s">
        <v>580</v>
      </c>
      <c r="F1838" s="47" t="s">
        <v>404</v>
      </c>
      <c r="G1838" s="29">
        <v>1.5678496200738599E-2</v>
      </c>
      <c r="H1838" s="29">
        <v>0.96741068059117097</v>
      </c>
      <c r="I1838" s="29">
        <v>2.8040785023766004</v>
      </c>
      <c r="J1838" s="29">
        <v>6.5216715874117597</v>
      </c>
      <c r="K1838" s="29">
        <v>13.3618887344693</v>
      </c>
      <c r="L1838" s="29">
        <v>20.750853677269099</v>
      </c>
      <c r="M1838" s="29">
        <v>27.991462332068899</v>
      </c>
      <c r="N1838" s="29">
        <v>36.011282503044505</v>
      </c>
      <c r="O1838" s="29">
        <v>44.768919035638206</v>
      </c>
      <c r="P1838" s="29">
        <v>54.222493318068402</v>
      </c>
      <c r="Q1838" s="29">
        <v>64.108986960444497</v>
      </c>
    </row>
    <row r="1839" spans="1:22">
      <c r="A1839" s="83">
        <v>8</v>
      </c>
      <c r="B1839" s="83">
        <v>2009</v>
      </c>
      <c r="C1839" s="84" t="s">
        <v>570</v>
      </c>
      <c r="D1839" s="84" t="s">
        <v>579</v>
      </c>
      <c r="F1839" s="32" t="s">
        <v>245</v>
      </c>
      <c r="G1839" s="47"/>
      <c r="H1839" s="47"/>
      <c r="I1839" s="47"/>
      <c r="J1839" s="47"/>
      <c r="K1839" s="32"/>
      <c r="L1839" s="32"/>
      <c r="M1839" s="32"/>
      <c r="N1839" s="32"/>
      <c r="O1839" s="32"/>
      <c r="P1839" s="32"/>
      <c r="Q1839" s="32"/>
      <c r="R1839" s="32"/>
      <c r="S1839" s="32"/>
      <c r="T1839" s="32"/>
      <c r="U1839" s="32"/>
    </row>
    <row r="1840" spans="1:22">
      <c r="A1840" s="83">
        <v>8</v>
      </c>
      <c r="B1840" s="83">
        <v>2009</v>
      </c>
      <c r="C1840" s="84" t="s">
        <v>570</v>
      </c>
      <c r="D1840" s="84" t="s">
        <v>579</v>
      </c>
      <c r="F1840" s="47" t="s">
        <v>401</v>
      </c>
      <c r="G1840" s="47"/>
      <c r="H1840" s="32"/>
      <c r="I1840" s="32"/>
      <c r="J1840" s="32"/>
      <c r="K1840" s="32"/>
      <c r="L1840" s="32"/>
      <c r="M1840" s="32"/>
      <c r="N1840" s="32"/>
      <c r="O1840" s="32"/>
      <c r="P1840" s="32"/>
      <c r="Q1840" s="32"/>
      <c r="R1840" s="32"/>
    </row>
    <row r="1841" spans="1:21">
      <c r="A1841" s="83">
        <v>8</v>
      </c>
      <c r="B1841" s="83">
        <v>2009</v>
      </c>
      <c r="C1841" s="84" t="s">
        <v>570</v>
      </c>
      <c r="D1841" s="84" t="s">
        <v>579</v>
      </c>
      <c r="F1841" s="47" t="s">
        <v>182</v>
      </c>
      <c r="G1841" s="29">
        <v>0</v>
      </c>
      <c r="H1841" s="29">
        <v>0</v>
      </c>
      <c r="I1841" s="29">
        <v>-0.2</v>
      </c>
      <c r="J1841" s="29">
        <v>0.6</v>
      </c>
      <c r="K1841" s="29">
        <v>1.5</v>
      </c>
      <c r="L1841" s="29">
        <v>2.6</v>
      </c>
      <c r="M1841" s="29">
        <v>4.8</v>
      </c>
      <c r="N1841" s="29">
        <v>5.7</v>
      </c>
      <c r="O1841" s="29">
        <v>6.2</v>
      </c>
      <c r="P1841" s="29">
        <v>7</v>
      </c>
      <c r="Q1841" s="29">
        <v>8.1999999999999993</v>
      </c>
    </row>
    <row r="1842" spans="1:21">
      <c r="A1842" s="83">
        <v>8</v>
      </c>
      <c r="B1842" s="83">
        <v>2009</v>
      </c>
      <c r="C1842" s="84" t="s">
        <v>570</v>
      </c>
      <c r="D1842" s="84" t="s">
        <v>579</v>
      </c>
      <c r="F1842" s="47" t="s">
        <v>423</v>
      </c>
      <c r="G1842" s="29">
        <v>8.6340000000000003</v>
      </c>
      <c r="H1842" s="29">
        <v>13.526</v>
      </c>
      <c r="I1842" s="29">
        <v>18.927</v>
      </c>
      <c r="J1842" s="29">
        <v>9.6229999999999993</v>
      </c>
      <c r="K1842" s="29">
        <v>-1.244</v>
      </c>
      <c r="L1842" s="29">
        <v>-2.665</v>
      </c>
      <c r="M1842" s="29">
        <v>-2.5009999999999999</v>
      </c>
      <c r="N1842" s="29">
        <v>-0.498</v>
      </c>
      <c r="O1842" s="29">
        <v>-0.48699999999999999</v>
      </c>
      <c r="P1842" s="29">
        <v>-0.505</v>
      </c>
      <c r="Q1842" s="29">
        <v>-0.49199999999999999</v>
      </c>
    </row>
    <row r="1843" spans="1:21">
      <c r="A1843" s="83">
        <v>8</v>
      </c>
      <c r="B1843" s="83">
        <v>2009</v>
      </c>
      <c r="C1843" s="84" t="s">
        <v>570</v>
      </c>
      <c r="D1843" s="84" t="s">
        <v>579</v>
      </c>
      <c r="F1843" s="47" t="s">
        <v>122</v>
      </c>
      <c r="G1843" s="29">
        <v>0</v>
      </c>
      <c r="H1843" s="29">
        <v>-2.202</v>
      </c>
      <c r="I1843" s="29">
        <v>-5.7240000000000002</v>
      </c>
      <c r="J1843" s="29">
        <v>-5.4580000000000002</v>
      </c>
      <c r="K1843" s="29">
        <v>-4.2140000000000004</v>
      </c>
      <c r="L1843" s="29">
        <v>-2.6739999999999999</v>
      </c>
      <c r="M1843" s="29">
        <v>-1.5249999999999999</v>
      </c>
      <c r="N1843" s="29">
        <v>-1.226</v>
      </c>
      <c r="O1843" s="29">
        <v>-1.6319999999999999</v>
      </c>
      <c r="P1843" s="29">
        <v>-2.1110000000000002</v>
      </c>
      <c r="Q1843" s="29">
        <v>-2.6989999999999998</v>
      </c>
    </row>
    <row r="1844" spans="1:21">
      <c r="A1844" s="83">
        <v>8</v>
      </c>
      <c r="B1844" s="83">
        <v>2009</v>
      </c>
      <c r="C1844" s="84" t="s">
        <v>570</v>
      </c>
      <c r="D1844" s="84" t="s">
        <v>579</v>
      </c>
      <c r="F1844" s="47" t="s">
        <v>178</v>
      </c>
      <c r="G1844" s="29">
        <v>4.1329999999999991</v>
      </c>
      <c r="H1844" s="29">
        <v>4.1430000000000007</v>
      </c>
      <c r="I1844" s="29">
        <v>3.1419999999999995</v>
      </c>
      <c r="J1844" s="29">
        <v>3.6220000000000017</v>
      </c>
      <c r="K1844" s="29">
        <v>2.3930000000000002</v>
      </c>
      <c r="L1844" s="29">
        <v>3.0509999999999997</v>
      </c>
      <c r="M1844" s="29">
        <v>4.7140000000000004</v>
      </c>
      <c r="N1844" s="29">
        <v>5.378000000000001</v>
      </c>
      <c r="O1844" s="29">
        <v>4.4159999999999995</v>
      </c>
      <c r="P1844" s="29">
        <v>4.0890000000000004</v>
      </c>
      <c r="Q1844" s="29">
        <v>3.8490000000000011</v>
      </c>
    </row>
    <row r="1845" spans="1:21">
      <c r="A1845" s="83">
        <v>8</v>
      </c>
      <c r="B1845" s="83">
        <v>2009</v>
      </c>
      <c r="C1845" s="84" t="s">
        <v>570</v>
      </c>
      <c r="D1845" s="84" t="s">
        <v>579</v>
      </c>
      <c r="F1845" s="47" t="s">
        <v>384</v>
      </c>
      <c r="G1845" s="29">
        <v>0.125</v>
      </c>
      <c r="H1845" s="29">
        <v>-2.8519999999999999</v>
      </c>
      <c r="I1845" s="29">
        <v>-3.98</v>
      </c>
      <c r="J1845" s="29">
        <v>-2.7389999999999999</v>
      </c>
      <c r="K1845" s="29">
        <v>-0.19700000000000001</v>
      </c>
      <c r="L1845" s="29">
        <v>2.5640000000000001</v>
      </c>
      <c r="M1845" s="29">
        <v>5.1289999999999996</v>
      </c>
      <c r="N1845" s="29">
        <v>6.2190000000000003</v>
      </c>
      <c r="O1845" s="29">
        <v>7.5679999999999996</v>
      </c>
      <c r="P1845" s="29">
        <v>9.4719999999999995</v>
      </c>
      <c r="Q1845" s="29">
        <v>10.773</v>
      </c>
    </row>
    <row r="1846" spans="1:21">
      <c r="A1846" s="83">
        <v>8</v>
      </c>
      <c r="B1846" s="83">
        <v>2009</v>
      </c>
      <c r="C1846" s="84" t="s">
        <v>570</v>
      </c>
      <c r="D1846" s="84" t="s">
        <v>580</v>
      </c>
      <c r="F1846" s="47" t="s">
        <v>424</v>
      </c>
      <c r="G1846" s="47"/>
      <c r="H1846" s="47"/>
      <c r="I1846" s="47"/>
      <c r="J1846" s="32"/>
      <c r="K1846" s="32"/>
      <c r="L1846" s="32"/>
      <c r="M1846" s="32"/>
      <c r="N1846" s="32"/>
      <c r="O1846" s="32"/>
      <c r="P1846" s="32"/>
      <c r="Q1846" s="32"/>
      <c r="R1846" s="32"/>
      <c r="S1846" s="32"/>
      <c r="T1846" s="32"/>
    </row>
    <row r="1847" spans="1:21">
      <c r="A1847" s="83">
        <v>8</v>
      </c>
      <c r="B1847" s="83">
        <v>2009</v>
      </c>
      <c r="C1847" s="84" t="s">
        <v>570</v>
      </c>
      <c r="D1847" s="84" t="s">
        <v>580</v>
      </c>
      <c r="F1847" s="47" t="s">
        <v>227</v>
      </c>
      <c r="G1847" s="29">
        <v>2.2661208483643401E-3</v>
      </c>
      <c r="H1847" s="29">
        <v>0.23917003417638599</v>
      </c>
      <c r="I1847" s="29">
        <v>0.83482506780837007</v>
      </c>
      <c r="J1847" s="29">
        <v>1.7253544186585601</v>
      </c>
      <c r="K1847" s="29">
        <v>2.8022878994611</v>
      </c>
      <c r="L1847" s="29">
        <v>4.0256464598575201</v>
      </c>
      <c r="M1847" s="29">
        <v>5.5035861650718498</v>
      </c>
      <c r="N1847" s="29">
        <v>7.0100521805910301</v>
      </c>
      <c r="O1847" s="29">
        <v>8.3457199429982989</v>
      </c>
      <c r="P1847" s="29">
        <v>9.2711294143062002</v>
      </c>
      <c r="Q1847" s="29">
        <v>9.4574541866639308</v>
      </c>
    </row>
    <row r="1848" spans="1:21">
      <c r="A1848" s="83">
        <v>8</v>
      </c>
      <c r="B1848" s="83">
        <v>2009</v>
      </c>
      <c r="C1848" s="84" t="s">
        <v>570</v>
      </c>
      <c r="D1848" s="84" t="s">
        <v>580</v>
      </c>
      <c r="F1848" s="47" t="s">
        <v>353</v>
      </c>
      <c r="G1848" s="29">
        <v>1.3859999999999999</v>
      </c>
      <c r="H1848" s="29">
        <v>5.19</v>
      </c>
      <c r="I1848" s="29">
        <v>-7.6509999999999998</v>
      </c>
      <c r="J1848" s="29">
        <v>-17.809999999999999</v>
      </c>
      <c r="K1848" s="29">
        <v>-0.67700000000000005</v>
      </c>
      <c r="L1848" s="29">
        <v>8.8330000000000002</v>
      </c>
      <c r="M1848" s="29">
        <v>9.9760000000000009</v>
      </c>
      <c r="N1848" s="29">
        <v>8.6210000000000004</v>
      </c>
      <c r="O1848" s="29">
        <v>10.625</v>
      </c>
      <c r="P1848" s="29">
        <v>12.734</v>
      </c>
      <c r="Q1848" s="29">
        <v>14.234999999999999</v>
      </c>
    </row>
    <row r="1849" spans="1:21">
      <c r="A1849" s="83">
        <v>8</v>
      </c>
      <c r="B1849" s="83">
        <v>2009</v>
      </c>
      <c r="C1849" s="84" t="s">
        <v>571</v>
      </c>
      <c r="D1849" s="84" t="s">
        <v>579</v>
      </c>
      <c r="F1849" s="32" t="s">
        <v>246</v>
      </c>
      <c r="G1849" s="47"/>
      <c r="H1849" s="47"/>
      <c r="I1849" s="47"/>
      <c r="J1849" s="47"/>
      <c r="K1849" s="32"/>
      <c r="L1849" s="32"/>
      <c r="M1849" s="32"/>
      <c r="N1849" s="32"/>
      <c r="O1849" s="32"/>
      <c r="P1849" s="32"/>
      <c r="Q1849" s="32"/>
      <c r="R1849" s="32"/>
      <c r="S1849" s="32"/>
      <c r="T1849" s="32"/>
      <c r="U1849" s="32"/>
    </row>
    <row r="1850" spans="1:21">
      <c r="A1850" s="83">
        <v>8</v>
      </c>
      <c r="B1850" s="83">
        <v>2009</v>
      </c>
      <c r="C1850" s="84" t="s">
        <v>571</v>
      </c>
      <c r="D1850" s="84" t="s">
        <v>579</v>
      </c>
      <c r="F1850" s="32" t="s">
        <v>401</v>
      </c>
      <c r="G1850" s="47"/>
      <c r="H1850" s="47"/>
      <c r="I1850" s="47"/>
      <c r="J1850" s="32"/>
      <c r="K1850" s="32"/>
      <c r="L1850" s="32"/>
      <c r="M1850" s="32"/>
      <c r="N1850" s="32"/>
      <c r="O1850" s="32"/>
      <c r="P1850" s="32"/>
      <c r="Q1850" s="32"/>
      <c r="R1850" s="32"/>
      <c r="S1850" s="32"/>
      <c r="T1850" s="32"/>
    </row>
    <row r="1851" spans="1:21">
      <c r="A1851" s="83">
        <v>8</v>
      </c>
      <c r="B1851" s="83">
        <v>2009</v>
      </c>
      <c r="C1851" s="84" t="s">
        <v>571</v>
      </c>
      <c r="D1851" s="84" t="s">
        <v>579</v>
      </c>
      <c r="F1851" s="32" t="s">
        <v>402</v>
      </c>
      <c r="G1851" s="29">
        <v>-203</v>
      </c>
      <c r="H1851" s="29">
        <v>60</v>
      </c>
      <c r="I1851" s="29">
        <v>15</v>
      </c>
      <c r="J1851" s="29">
        <v>10</v>
      </c>
      <c r="K1851" s="29">
        <v>3</v>
      </c>
      <c r="L1851" s="29">
        <v>-2.5000000000000001E-2</v>
      </c>
      <c r="M1851" s="29">
        <v>-2.5999999999999999E-2</v>
      </c>
      <c r="N1851" s="29">
        <v>-2.9000000000000001E-2</v>
      </c>
      <c r="O1851" s="29">
        <v>-3.1E-2</v>
      </c>
      <c r="P1851" s="29">
        <v>-2.9000000000000001E-2</v>
      </c>
      <c r="Q1851" s="29">
        <v>-3.1E-2</v>
      </c>
    </row>
    <row r="1852" spans="1:21">
      <c r="A1852" s="83">
        <v>8</v>
      </c>
      <c r="B1852" s="83">
        <v>2009</v>
      </c>
      <c r="C1852" s="84" t="s">
        <v>571</v>
      </c>
      <c r="D1852" s="84" t="s">
        <v>579</v>
      </c>
      <c r="F1852" s="32" t="s">
        <v>122</v>
      </c>
      <c r="G1852" s="29">
        <v>0.65200000000000002</v>
      </c>
      <c r="H1852" s="29">
        <v>0.72299999999999998</v>
      </c>
      <c r="I1852" s="29">
        <v>1.4750000000000001</v>
      </c>
      <c r="J1852" s="29">
        <v>2.4119999999999999</v>
      </c>
      <c r="K1852" s="29">
        <v>3.5630000000000002</v>
      </c>
      <c r="L1852" s="29">
        <v>4.8579999999999997</v>
      </c>
      <c r="M1852" s="29">
        <v>6.141</v>
      </c>
      <c r="N1852" s="29">
        <v>7.6470000000000002</v>
      </c>
      <c r="O1852" s="29">
        <v>8.9529999999999994</v>
      </c>
      <c r="P1852" s="29">
        <v>9.1959999999999997</v>
      </c>
      <c r="Q1852" s="29">
        <v>8.6950000000000003</v>
      </c>
    </row>
    <row r="1853" spans="1:21">
      <c r="A1853" s="83">
        <v>8</v>
      </c>
      <c r="B1853" s="83">
        <v>2009</v>
      </c>
      <c r="C1853" s="84" t="s">
        <v>571</v>
      </c>
      <c r="D1853" s="84" t="s">
        <v>579</v>
      </c>
      <c r="F1853" s="32" t="s">
        <v>125</v>
      </c>
      <c r="G1853" s="29">
        <v>-3.97</v>
      </c>
      <c r="H1853" s="29">
        <v>0.57699999999999996</v>
      </c>
      <c r="I1853" s="29">
        <v>0.86499999999999999</v>
      </c>
      <c r="J1853" s="29">
        <v>1.153</v>
      </c>
      <c r="K1853" s="29">
        <v>0.73699999999999999</v>
      </c>
      <c r="L1853" s="29">
        <v>0.85</v>
      </c>
      <c r="M1853" s="29">
        <v>1.147</v>
      </c>
      <c r="N1853" s="29">
        <v>1.464</v>
      </c>
      <c r="O1853" s="29">
        <v>1.597</v>
      </c>
      <c r="P1853" s="29">
        <v>1.4730000000000001</v>
      </c>
      <c r="Q1853" s="29">
        <v>1.242</v>
      </c>
    </row>
    <row r="1854" spans="1:21">
      <c r="A1854" s="83">
        <v>8</v>
      </c>
      <c r="B1854" s="83">
        <v>2009</v>
      </c>
      <c r="C1854" s="84" t="s">
        <v>571</v>
      </c>
      <c r="D1854" s="84" t="s">
        <v>579</v>
      </c>
      <c r="F1854" s="32" t="s">
        <v>423</v>
      </c>
      <c r="G1854" s="29">
        <v>6.5119999999999996</v>
      </c>
      <c r="H1854" s="29">
        <v>1.2909999999999999</v>
      </c>
      <c r="I1854" s="29">
        <v>0.90700000000000003</v>
      </c>
      <c r="J1854" s="29">
        <v>0.745</v>
      </c>
      <c r="K1854" s="29">
        <v>0.60499999999999998</v>
      </c>
      <c r="L1854" s="29">
        <v>0.56299999999999994</v>
      </c>
      <c r="M1854" s="29">
        <v>0.57499999999999996</v>
      </c>
      <c r="N1854" s="29">
        <v>0.61299999999999999</v>
      </c>
      <c r="O1854" s="29">
        <v>0.64300000000000002</v>
      </c>
      <c r="P1854" s="29">
        <v>0.66100000000000003</v>
      </c>
      <c r="Q1854" s="29">
        <v>0.68799999999999994</v>
      </c>
    </row>
    <row r="1855" spans="1:21">
      <c r="A1855" s="83">
        <v>8</v>
      </c>
      <c r="B1855" s="83">
        <v>2009</v>
      </c>
      <c r="C1855" s="84" t="s">
        <v>571</v>
      </c>
      <c r="D1855" s="84" t="s">
        <v>579</v>
      </c>
      <c r="F1855" s="32" t="s">
        <v>425</v>
      </c>
      <c r="G1855" s="29">
        <v>7.3</v>
      </c>
      <c r="H1855" s="29">
        <v>0.56000000000000005</v>
      </c>
      <c r="I1855" s="29">
        <v>0</v>
      </c>
      <c r="J1855" s="29">
        <v>0</v>
      </c>
      <c r="K1855" s="29">
        <v>0</v>
      </c>
      <c r="L1855" s="29">
        <v>0</v>
      </c>
      <c r="M1855" s="29">
        <v>0</v>
      </c>
      <c r="N1855" s="29">
        <v>0</v>
      </c>
      <c r="O1855" s="29">
        <v>0</v>
      </c>
      <c r="P1855" s="29">
        <v>0</v>
      </c>
      <c r="Q1855" s="29">
        <v>0</v>
      </c>
    </row>
    <row r="1856" spans="1:21">
      <c r="A1856" s="83">
        <v>8</v>
      </c>
      <c r="B1856" s="83">
        <v>2009</v>
      </c>
      <c r="C1856" s="84" t="s">
        <v>571</v>
      </c>
      <c r="D1856" s="84" t="s">
        <v>579</v>
      </c>
      <c r="F1856" s="32" t="s">
        <v>395</v>
      </c>
      <c r="G1856" s="29">
        <v>-2.0150000000000001</v>
      </c>
      <c r="H1856" s="29">
        <v>-22.17</v>
      </c>
      <c r="I1856" s="29">
        <v>8.2000000000000003E-2</v>
      </c>
      <c r="J1856" s="29">
        <v>12.696999999999999</v>
      </c>
      <c r="K1856" s="29">
        <v>6.0780000000000003</v>
      </c>
      <c r="L1856" s="29">
        <v>0.20300000000000001</v>
      </c>
      <c r="M1856" s="29">
        <v>-0.60599999999999998</v>
      </c>
      <c r="N1856" s="29">
        <v>-0.371</v>
      </c>
      <c r="O1856" s="29">
        <v>-5.5E-2</v>
      </c>
      <c r="P1856" s="29">
        <v>1.099</v>
      </c>
      <c r="Q1856" s="29">
        <v>2.17</v>
      </c>
    </row>
    <row r="1857" spans="1:22">
      <c r="A1857" s="83">
        <v>8</v>
      </c>
      <c r="B1857" s="83">
        <v>2009</v>
      </c>
      <c r="C1857" s="84" t="s">
        <v>571</v>
      </c>
      <c r="D1857" s="84" t="s">
        <v>579</v>
      </c>
      <c r="F1857" s="32" t="s">
        <v>178</v>
      </c>
      <c r="G1857" s="29">
        <v>-12.52000000000001</v>
      </c>
      <c r="H1857" s="29">
        <v>-1.8479999999999919</v>
      </c>
      <c r="I1857" s="29">
        <v>5.2459999999999987</v>
      </c>
      <c r="J1857" s="29">
        <v>4.1990000000000087</v>
      </c>
      <c r="K1857" s="29">
        <v>3.9359999999999999</v>
      </c>
      <c r="L1857" s="29">
        <v>4.2029999999999932</v>
      </c>
      <c r="M1857" s="29">
        <v>3.9790000000000001</v>
      </c>
      <c r="N1857" s="29">
        <v>4.0540000000000003</v>
      </c>
      <c r="O1857" s="29">
        <v>1.3930000000000007</v>
      </c>
      <c r="P1857" s="29">
        <v>1.718</v>
      </c>
      <c r="Q1857" s="29">
        <v>2.0040000000000013</v>
      </c>
    </row>
    <row r="1858" spans="1:22">
      <c r="A1858" s="83">
        <v>8</v>
      </c>
      <c r="B1858" s="83">
        <v>2009</v>
      </c>
      <c r="C1858" s="84" t="s">
        <v>571</v>
      </c>
      <c r="D1858" s="84" t="s">
        <v>579</v>
      </c>
      <c r="F1858" s="32" t="s">
        <v>384</v>
      </c>
      <c r="G1858" s="29">
        <v>-9.4529999999999994</v>
      </c>
      <c r="H1858" s="29">
        <v>4.5620000000000003</v>
      </c>
      <c r="I1858" s="29">
        <v>-6.0259999999999998</v>
      </c>
      <c r="J1858" s="29">
        <v>1.5629999999999999</v>
      </c>
      <c r="K1858" s="29">
        <v>1.3180000000000001</v>
      </c>
      <c r="L1858" s="29">
        <v>1.4930000000000001</v>
      </c>
      <c r="M1858" s="29">
        <v>1.177</v>
      </c>
      <c r="N1858" s="29">
        <v>0.88100000000000001</v>
      </c>
      <c r="O1858" s="29">
        <v>0.84899999999999998</v>
      </c>
      <c r="P1858" s="29">
        <v>0.89100000000000001</v>
      </c>
      <c r="Q1858" s="29">
        <v>0.90700000000000003</v>
      </c>
    </row>
    <row r="1859" spans="1:22">
      <c r="A1859" s="83">
        <v>8</v>
      </c>
      <c r="B1859" s="83">
        <v>2009</v>
      </c>
      <c r="C1859" s="84" t="s">
        <v>571</v>
      </c>
      <c r="D1859" s="84" t="s">
        <v>580</v>
      </c>
      <c r="F1859" s="47" t="s">
        <v>424</v>
      </c>
      <c r="G1859" s="47"/>
      <c r="H1859" s="32"/>
      <c r="I1859" s="47"/>
      <c r="J1859" s="32"/>
      <c r="K1859" s="32"/>
      <c r="L1859" s="32"/>
      <c r="M1859" s="32"/>
      <c r="N1859" s="32"/>
      <c r="O1859" s="32"/>
      <c r="P1859" s="32"/>
      <c r="Q1859" s="32"/>
      <c r="R1859" s="32"/>
      <c r="S1859" s="32"/>
      <c r="T1859" s="32"/>
    </row>
    <row r="1860" spans="1:22">
      <c r="A1860" s="83">
        <v>8</v>
      </c>
      <c r="B1860" s="83">
        <v>2009</v>
      </c>
      <c r="C1860" s="84" t="s">
        <v>571</v>
      </c>
      <c r="D1860" s="84" t="s">
        <v>580</v>
      </c>
      <c r="F1860" s="47" t="s">
        <v>227</v>
      </c>
      <c r="G1860" s="29">
        <v>-2.594461704910294E-2</v>
      </c>
      <c r="H1860" s="29">
        <v>1.3554192852324429</v>
      </c>
      <c r="I1860" s="29">
        <v>4.3180964298150304</v>
      </c>
      <c r="J1860" s="29">
        <v>10.037973993929679</v>
      </c>
      <c r="K1860" s="29">
        <v>18.589823366069599</v>
      </c>
      <c r="L1860" s="29">
        <v>34.341499862873384</v>
      </c>
      <c r="M1860" s="29">
        <v>41.423951502859254</v>
      </c>
      <c r="N1860" s="29">
        <v>39.514665316364464</v>
      </c>
      <c r="O1860" s="29">
        <v>46.721361021363499</v>
      </c>
      <c r="P1860" s="29">
        <v>49.259377267625403</v>
      </c>
      <c r="Q1860" s="29">
        <v>55.851558852891571</v>
      </c>
    </row>
    <row r="1861" spans="1:22">
      <c r="A1861" s="83">
        <v>8</v>
      </c>
      <c r="B1861" s="83">
        <v>2009</v>
      </c>
      <c r="C1861" s="84" t="s">
        <v>571</v>
      </c>
      <c r="D1861" s="84" t="s">
        <v>580</v>
      </c>
      <c r="F1861" s="47" t="s">
        <v>178</v>
      </c>
      <c r="G1861" s="29">
        <v>5.5469999999999997</v>
      </c>
      <c r="H1861" s="29">
        <v>21.292000000000002</v>
      </c>
      <c r="I1861" s="29">
        <v>37.200000000000003</v>
      </c>
      <c r="J1861" s="29">
        <v>39.654000000000003</v>
      </c>
      <c r="K1861" s="29">
        <v>19.745999999999999</v>
      </c>
      <c r="L1861" s="29">
        <v>23.564</v>
      </c>
      <c r="M1861" s="29">
        <v>26.169</v>
      </c>
      <c r="N1861" s="29">
        <v>36.398000000000003</v>
      </c>
      <c r="O1861" s="29">
        <v>40.853000000000002</v>
      </c>
      <c r="P1861" s="29">
        <v>19.428000000000001</v>
      </c>
      <c r="Q1861" s="29">
        <v>12.005000000000001</v>
      </c>
    </row>
    <row r="1862" spans="1:22">
      <c r="A1862" s="83">
        <v>8</v>
      </c>
      <c r="B1862" s="83">
        <v>2009</v>
      </c>
      <c r="C1862" s="84" t="s">
        <v>574</v>
      </c>
      <c r="F1862" s="47" t="s">
        <v>415</v>
      </c>
      <c r="G1862" s="47"/>
      <c r="H1862" s="47"/>
      <c r="I1862" s="47"/>
      <c r="J1862" s="47"/>
      <c r="K1862" s="47"/>
      <c r="L1862" s="32"/>
      <c r="M1862" s="32"/>
      <c r="N1862" s="32"/>
      <c r="O1862" s="32"/>
      <c r="P1862" s="32"/>
      <c r="Q1862" s="32"/>
      <c r="R1862" s="32"/>
      <c r="S1862" s="32"/>
      <c r="T1862" s="32"/>
      <c r="U1862" s="32"/>
      <c r="V1862" s="32"/>
    </row>
    <row r="1863" spans="1:22">
      <c r="A1863" s="83">
        <v>8</v>
      </c>
      <c r="B1863" s="83">
        <v>2009</v>
      </c>
      <c r="C1863" s="84" t="s">
        <v>575</v>
      </c>
      <c r="D1863" s="84" t="s">
        <v>646</v>
      </c>
      <c r="F1863" s="32" t="s">
        <v>426</v>
      </c>
      <c r="G1863" s="29">
        <f>+G1824-SUM(G1827:G1829)+SUM(G1833:G1861)</f>
        <v>1587.3556105391799</v>
      </c>
      <c r="H1863" s="29">
        <f t="shared" ref="H1863:Q1863" si="87">+H1824-SUM(H1827:H1829)+SUM(H1833:H1861)</f>
        <v>1380.6173884939788</v>
      </c>
      <c r="I1863" s="29">
        <f t="shared" si="87"/>
        <v>921.13581726173766</v>
      </c>
      <c r="J1863" s="29">
        <f t="shared" si="87"/>
        <v>589.69297151474507</v>
      </c>
      <c r="K1863" s="29">
        <f t="shared" si="87"/>
        <v>538.23215370475259</v>
      </c>
      <c r="L1863" s="29">
        <f t="shared" si="87"/>
        <v>558.2758051385556</v>
      </c>
      <c r="M1863" s="29">
        <f t="shared" si="87"/>
        <v>558.25391315153456</v>
      </c>
      <c r="N1863" s="29">
        <f t="shared" si="87"/>
        <v>620.41901558675295</v>
      </c>
      <c r="O1863" s="29">
        <f t="shared" si="87"/>
        <v>625.56822064628545</v>
      </c>
      <c r="P1863" s="29">
        <f t="shared" si="87"/>
        <v>622.09957338728987</v>
      </c>
      <c r="Q1863" s="29">
        <f t="shared" si="87"/>
        <v>722.36202141154581</v>
      </c>
    </row>
    <row r="1864" spans="1:22">
      <c r="A1864" s="83">
        <v>8</v>
      </c>
      <c r="B1864" s="83">
        <v>2009</v>
      </c>
      <c r="C1864" s="84" t="s">
        <v>575</v>
      </c>
      <c r="D1864" s="84" t="s">
        <v>586</v>
      </c>
      <c r="F1864" s="32" t="s">
        <v>427</v>
      </c>
      <c r="G1864" s="29">
        <v>1587.3556105391799</v>
      </c>
      <c r="H1864" s="29">
        <v>1380.6173884939701</v>
      </c>
      <c r="I1864" s="29">
        <v>921.13581726173697</v>
      </c>
      <c r="J1864" s="29">
        <v>589.69297151474495</v>
      </c>
      <c r="K1864" s="29">
        <v>538.23215370475202</v>
      </c>
      <c r="L1864" s="29">
        <v>558.27580513855503</v>
      </c>
      <c r="M1864" s="29">
        <v>558.25391315153502</v>
      </c>
      <c r="N1864" s="29">
        <v>620.41901558675295</v>
      </c>
      <c r="O1864" s="29">
        <v>625.568220646285</v>
      </c>
      <c r="P1864" s="29">
        <v>622.09957338728998</v>
      </c>
      <c r="Q1864" s="29">
        <v>722.36202141154604</v>
      </c>
      <c r="R1864" s="32"/>
      <c r="S1864" s="32"/>
      <c r="T1864" s="32"/>
      <c r="U1864" s="32"/>
      <c r="V1864" s="32"/>
    </row>
    <row r="1866" spans="1:22">
      <c r="A1866" s="83">
        <v>1</v>
      </c>
      <c r="B1866" s="83">
        <v>2010</v>
      </c>
      <c r="C1866" s="84" t="s">
        <v>574</v>
      </c>
      <c r="F1866" s="1" t="s">
        <v>399</v>
      </c>
    </row>
    <row r="1867" spans="1:22">
      <c r="A1867" s="83">
        <v>1</v>
      </c>
      <c r="B1867" s="83">
        <v>2010</v>
      </c>
      <c r="C1867" s="84" t="s">
        <v>572</v>
      </c>
      <c r="D1867" s="84" t="s">
        <v>578</v>
      </c>
      <c r="F1867" s="1" t="s">
        <v>174</v>
      </c>
      <c r="G1867" s="1">
        <v>-44</v>
      </c>
      <c r="H1867" s="1">
        <v>4</v>
      </c>
      <c r="I1867" s="1">
        <v>7</v>
      </c>
      <c r="J1867" s="1">
        <v>8</v>
      </c>
      <c r="K1867" s="1">
        <v>26</v>
      </c>
      <c r="L1867" s="1">
        <v>-14</v>
      </c>
      <c r="M1867" s="1">
        <v>5</v>
      </c>
      <c r="N1867" s="1">
        <v>5</v>
      </c>
      <c r="O1867" s="1">
        <v>3</v>
      </c>
      <c r="P1867" s="1">
        <v>1</v>
      </c>
    </row>
    <row r="1868" spans="1:22">
      <c r="A1868" s="83">
        <v>1</v>
      </c>
      <c r="B1868" s="83">
        <v>2010</v>
      </c>
      <c r="C1868" s="84" t="s">
        <v>570</v>
      </c>
      <c r="D1868" s="84" t="s">
        <v>578</v>
      </c>
      <c r="F1868" s="1" t="s">
        <v>17</v>
      </c>
      <c r="G1868" s="1">
        <v>51</v>
      </c>
      <c r="H1868" s="1">
        <v>46</v>
      </c>
      <c r="I1868" s="1">
        <v>25</v>
      </c>
      <c r="J1868" s="1">
        <v>30</v>
      </c>
      <c r="K1868" s="1">
        <v>62</v>
      </c>
      <c r="L1868" s="1">
        <v>76</v>
      </c>
      <c r="M1868" s="1">
        <v>79</v>
      </c>
      <c r="N1868" s="1">
        <v>81</v>
      </c>
      <c r="O1868" s="1">
        <v>75</v>
      </c>
      <c r="P1868" s="1">
        <v>74</v>
      </c>
    </row>
    <row r="1869" spans="1:22">
      <c r="A1869" s="83">
        <v>1</v>
      </c>
      <c r="B1869" s="83">
        <v>2010</v>
      </c>
      <c r="C1869" s="84" t="s">
        <v>571</v>
      </c>
      <c r="D1869" s="84" t="s">
        <v>578</v>
      </c>
      <c r="F1869" s="1" t="s">
        <v>20</v>
      </c>
      <c r="G1869" s="1">
        <v>-96</v>
      </c>
      <c r="H1869" s="1">
        <v>-97</v>
      </c>
      <c r="I1869" s="1">
        <v>-79</v>
      </c>
      <c r="J1869" s="1">
        <v>-41</v>
      </c>
      <c r="K1869" s="1">
        <v>-25</v>
      </c>
      <c r="L1869" s="1">
        <v>-15</v>
      </c>
      <c r="M1869" s="1">
        <v>-7</v>
      </c>
      <c r="N1869" s="1">
        <v>3</v>
      </c>
      <c r="O1869" s="1">
        <v>12</v>
      </c>
      <c r="P1869" s="1">
        <v>17</v>
      </c>
    </row>
    <row r="1870" spans="1:22">
      <c r="A1870" s="83">
        <v>1</v>
      </c>
      <c r="B1870" s="83">
        <v>2010</v>
      </c>
    </row>
    <row r="1871" spans="1:22">
      <c r="A1871" s="83">
        <v>1</v>
      </c>
      <c r="B1871" s="83">
        <v>2010</v>
      </c>
      <c r="C1871" s="84" t="s">
        <v>574</v>
      </c>
      <c r="F1871" s="1" t="s">
        <v>400</v>
      </c>
    </row>
    <row r="1872" spans="1:22">
      <c r="A1872" s="83">
        <v>1</v>
      </c>
      <c r="B1872" s="83">
        <v>2010</v>
      </c>
      <c r="C1872" s="84" t="s">
        <v>572</v>
      </c>
      <c r="D1872" s="84" t="s">
        <v>579</v>
      </c>
      <c r="F1872" s="1" t="s">
        <v>428</v>
      </c>
    </row>
    <row r="1873" spans="1:16">
      <c r="A1873" s="83">
        <v>1</v>
      </c>
      <c r="B1873" s="83">
        <v>2010</v>
      </c>
      <c r="C1873" s="84" t="s">
        <v>572</v>
      </c>
      <c r="D1873" s="84" t="s">
        <v>579</v>
      </c>
      <c r="F1873" s="1" t="s">
        <v>429</v>
      </c>
    </row>
    <row r="1874" spans="1:16">
      <c r="A1874" s="83">
        <v>1</v>
      </c>
      <c r="B1874" s="83">
        <v>2010</v>
      </c>
      <c r="C1874" s="84" t="s">
        <v>572</v>
      </c>
      <c r="D1874" s="84" t="s">
        <v>579</v>
      </c>
      <c r="F1874" s="1" t="s">
        <v>430</v>
      </c>
      <c r="G1874" s="1">
        <v>14</v>
      </c>
      <c r="H1874" s="1">
        <v>0</v>
      </c>
      <c r="I1874" s="1">
        <v>0</v>
      </c>
      <c r="J1874" s="1">
        <v>0</v>
      </c>
      <c r="K1874" s="1">
        <v>0</v>
      </c>
      <c r="L1874" s="1">
        <v>0</v>
      </c>
      <c r="M1874" s="1">
        <v>0</v>
      </c>
      <c r="N1874" s="1">
        <v>0</v>
      </c>
      <c r="O1874" s="1">
        <v>0</v>
      </c>
      <c r="P1874" s="1">
        <v>0</v>
      </c>
    </row>
    <row r="1875" spans="1:16">
      <c r="A1875" s="83">
        <v>1</v>
      </c>
      <c r="B1875" s="83">
        <v>2010</v>
      </c>
      <c r="C1875" s="84" t="s">
        <v>572</v>
      </c>
      <c r="D1875" s="84" t="s">
        <v>579</v>
      </c>
      <c r="F1875" s="1" t="s">
        <v>296</v>
      </c>
      <c r="G1875" s="1">
        <v>4</v>
      </c>
      <c r="H1875" s="1">
        <v>1</v>
      </c>
      <c r="I1875" s="1">
        <v>0</v>
      </c>
      <c r="J1875" s="1">
        <v>1</v>
      </c>
      <c r="K1875" s="1">
        <v>-1</v>
      </c>
      <c r="L1875" s="1">
        <v>0</v>
      </c>
      <c r="M1875" s="1">
        <v>0</v>
      </c>
      <c r="N1875" s="1">
        <v>0</v>
      </c>
      <c r="O1875" s="1">
        <v>-1</v>
      </c>
      <c r="P1875" s="1">
        <v>0</v>
      </c>
    </row>
    <row r="1876" spans="1:16">
      <c r="A1876" s="83">
        <v>1</v>
      </c>
      <c r="B1876" s="83">
        <v>2010</v>
      </c>
      <c r="C1876" s="84" t="s">
        <v>572</v>
      </c>
      <c r="D1876" s="84" t="s">
        <v>579</v>
      </c>
      <c r="F1876" s="1" t="s">
        <v>431</v>
      </c>
    </row>
    <row r="1877" spans="1:16">
      <c r="A1877" s="83">
        <v>1</v>
      </c>
      <c r="B1877" s="83">
        <v>2010</v>
      </c>
      <c r="C1877" s="84" t="s">
        <v>572</v>
      </c>
      <c r="D1877" s="84" t="s">
        <v>579</v>
      </c>
      <c r="F1877" s="1" t="s">
        <v>432</v>
      </c>
      <c r="G1877" s="1">
        <v>0</v>
      </c>
      <c r="H1877" s="1">
        <v>-3</v>
      </c>
      <c r="I1877" s="1">
        <v>-8</v>
      </c>
      <c r="J1877" s="1">
        <v>-10</v>
      </c>
      <c r="K1877" s="1">
        <v>-10</v>
      </c>
      <c r="L1877" s="1">
        <v>-11</v>
      </c>
      <c r="M1877" s="1">
        <v>-11</v>
      </c>
      <c r="N1877" s="1">
        <v>-11</v>
      </c>
      <c r="O1877" s="1">
        <v>-11</v>
      </c>
      <c r="P1877" s="1">
        <v>-11</v>
      </c>
    </row>
    <row r="1878" spans="1:16">
      <c r="A1878" s="83">
        <v>1</v>
      </c>
      <c r="B1878" s="83">
        <v>2010</v>
      </c>
      <c r="C1878" s="84" t="s">
        <v>572</v>
      </c>
      <c r="D1878" s="84" t="s">
        <v>579</v>
      </c>
      <c r="F1878" s="1" t="s">
        <v>433</v>
      </c>
      <c r="G1878" s="1">
        <v>13</v>
      </c>
      <c r="H1878" s="1">
        <v>11</v>
      </c>
      <c r="I1878" s="1">
        <v>8</v>
      </c>
      <c r="J1878" s="1">
        <v>5</v>
      </c>
      <c r="K1878" s="1">
        <v>3</v>
      </c>
      <c r="L1878" s="1">
        <v>1</v>
      </c>
      <c r="M1878" s="1">
        <v>0</v>
      </c>
      <c r="N1878" s="1">
        <v>0</v>
      </c>
      <c r="O1878" s="1">
        <v>1</v>
      </c>
      <c r="P1878" s="1">
        <v>1</v>
      </c>
    </row>
    <row r="1879" spans="1:16">
      <c r="A1879" s="83">
        <v>1</v>
      </c>
      <c r="B1879" s="83">
        <v>2010</v>
      </c>
      <c r="C1879" s="84" t="s">
        <v>572</v>
      </c>
      <c r="D1879" s="84" t="s">
        <v>580</v>
      </c>
      <c r="F1879" s="1" t="s">
        <v>434</v>
      </c>
      <c r="G1879" s="1">
        <v>0</v>
      </c>
      <c r="H1879" s="1">
        <v>1</v>
      </c>
      <c r="I1879" s="1">
        <v>2</v>
      </c>
      <c r="J1879" s="1">
        <v>2</v>
      </c>
      <c r="K1879" s="1">
        <v>1</v>
      </c>
      <c r="L1879" s="1">
        <v>1</v>
      </c>
      <c r="M1879" s="1">
        <v>1</v>
      </c>
      <c r="N1879" s="1">
        <v>0</v>
      </c>
      <c r="O1879" s="1">
        <v>0</v>
      </c>
      <c r="P1879" s="1">
        <v>-1</v>
      </c>
    </row>
    <row r="1880" spans="1:16">
      <c r="A1880" s="83">
        <v>1</v>
      </c>
      <c r="B1880" s="83">
        <v>2010</v>
      </c>
    </row>
    <row r="1881" spans="1:16">
      <c r="A1881" s="83">
        <v>1</v>
      </c>
      <c r="B1881" s="83">
        <v>2010</v>
      </c>
      <c r="C1881" s="84" t="s">
        <v>570</v>
      </c>
      <c r="D1881" s="84" t="s">
        <v>579</v>
      </c>
      <c r="F1881" s="1" t="s">
        <v>435</v>
      </c>
    </row>
    <row r="1882" spans="1:16">
      <c r="A1882" s="83">
        <v>1</v>
      </c>
      <c r="B1882" s="83">
        <v>2010</v>
      </c>
      <c r="C1882" s="84" t="s">
        <v>570</v>
      </c>
      <c r="D1882" s="84" t="s">
        <v>579</v>
      </c>
      <c r="F1882" s="1" t="s">
        <v>429</v>
      </c>
    </row>
    <row r="1883" spans="1:16">
      <c r="A1883" s="83">
        <v>1</v>
      </c>
      <c r="B1883" s="83">
        <v>2010</v>
      </c>
      <c r="C1883" s="84" t="s">
        <v>570</v>
      </c>
      <c r="D1883" s="84" t="s">
        <v>579</v>
      </c>
      <c r="F1883" s="1" t="s">
        <v>290</v>
      </c>
      <c r="G1883" s="1">
        <v>4</v>
      </c>
      <c r="H1883" s="1">
        <v>13</v>
      </c>
      <c r="I1883" s="1">
        <v>10</v>
      </c>
      <c r="J1883" s="1">
        <v>9</v>
      </c>
      <c r="K1883" s="1">
        <v>18</v>
      </c>
      <c r="L1883" s="1">
        <v>16</v>
      </c>
      <c r="M1883" s="1">
        <v>16</v>
      </c>
      <c r="N1883" s="1">
        <v>18</v>
      </c>
      <c r="O1883" s="1">
        <v>20</v>
      </c>
      <c r="P1883" s="1">
        <v>28</v>
      </c>
    </row>
    <row r="1884" spans="1:16">
      <c r="A1884" s="83">
        <v>1</v>
      </c>
      <c r="B1884" s="83">
        <v>2010</v>
      </c>
      <c r="C1884" s="84" t="s">
        <v>570</v>
      </c>
      <c r="D1884" s="84" t="s">
        <v>579</v>
      </c>
      <c r="F1884" s="1" t="s">
        <v>436</v>
      </c>
      <c r="G1884" s="1">
        <v>0</v>
      </c>
      <c r="H1884" s="1">
        <v>2</v>
      </c>
      <c r="I1884" s="1">
        <v>2</v>
      </c>
      <c r="J1884" s="1">
        <v>2</v>
      </c>
      <c r="K1884" s="1">
        <v>2</v>
      </c>
      <c r="L1884" s="1">
        <v>4</v>
      </c>
      <c r="M1884" s="1">
        <v>5</v>
      </c>
      <c r="N1884" s="1">
        <v>7</v>
      </c>
      <c r="O1884" s="1">
        <v>8</v>
      </c>
      <c r="P1884" s="1">
        <v>10</v>
      </c>
    </row>
    <row r="1885" spans="1:16">
      <c r="A1885" s="83">
        <v>1</v>
      </c>
      <c r="B1885" s="83">
        <v>2010</v>
      </c>
      <c r="C1885" s="84" t="s">
        <v>570</v>
      </c>
      <c r="D1885" s="84" t="s">
        <v>579</v>
      </c>
      <c r="F1885" s="1" t="s">
        <v>437</v>
      </c>
      <c r="G1885" s="1">
        <v>0</v>
      </c>
      <c r="H1885" s="1">
        <v>0</v>
      </c>
      <c r="I1885" s="1">
        <v>5</v>
      </c>
      <c r="J1885" s="1">
        <v>7</v>
      </c>
      <c r="K1885" s="1">
        <v>6</v>
      </c>
      <c r="L1885" s="1">
        <v>3</v>
      </c>
      <c r="M1885" s="1">
        <v>2</v>
      </c>
      <c r="N1885" s="1">
        <v>2</v>
      </c>
      <c r="O1885" s="1">
        <v>2</v>
      </c>
      <c r="P1885" s="1">
        <v>2</v>
      </c>
    </row>
    <row r="1886" spans="1:16">
      <c r="A1886" s="83">
        <v>1</v>
      </c>
      <c r="B1886" s="83">
        <v>2010</v>
      </c>
      <c r="C1886" s="84" t="s">
        <v>570</v>
      </c>
      <c r="D1886" s="84" t="s">
        <v>579</v>
      </c>
      <c r="F1886" s="1" t="s">
        <v>430</v>
      </c>
      <c r="G1886" s="1">
        <v>-1</v>
      </c>
      <c r="H1886" s="1">
        <v>3</v>
      </c>
      <c r="I1886" s="1">
        <v>5</v>
      </c>
      <c r="J1886" s="1">
        <v>5</v>
      </c>
      <c r="K1886" s="1">
        <v>4</v>
      </c>
      <c r="L1886" s="1">
        <v>4</v>
      </c>
      <c r="M1886" s="1">
        <v>2</v>
      </c>
      <c r="N1886" s="1">
        <v>2</v>
      </c>
      <c r="O1886" s="1">
        <v>2</v>
      </c>
      <c r="P1886" s="1">
        <v>2</v>
      </c>
    </row>
    <row r="1887" spans="1:16">
      <c r="A1887" s="83">
        <v>1</v>
      </c>
      <c r="B1887" s="83">
        <v>2010</v>
      </c>
      <c r="C1887" s="84" t="s">
        <v>570</v>
      </c>
      <c r="D1887" s="84" t="s">
        <v>579</v>
      </c>
      <c r="F1887" s="1" t="s">
        <v>438</v>
      </c>
      <c r="G1887" s="1">
        <v>-4</v>
      </c>
      <c r="H1887" s="1">
        <v>-5</v>
      </c>
      <c r="I1887" s="1">
        <v>-5</v>
      </c>
      <c r="J1887" s="1">
        <v>-4</v>
      </c>
      <c r="K1887" s="1">
        <v>-4</v>
      </c>
      <c r="L1887" s="1">
        <v>-3</v>
      </c>
      <c r="M1887" s="1">
        <v>-2</v>
      </c>
      <c r="N1887" s="1">
        <v>-1</v>
      </c>
      <c r="O1887" s="1">
        <v>-1</v>
      </c>
      <c r="P1887" s="1">
        <v>-1</v>
      </c>
    </row>
    <row r="1888" spans="1:16">
      <c r="A1888" s="83">
        <v>1</v>
      </c>
      <c r="B1888" s="83">
        <v>2010</v>
      </c>
      <c r="C1888" s="84" t="s">
        <v>570</v>
      </c>
      <c r="D1888" s="84" t="s">
        <v>579</v>
      </c>
      <c r="F1888" s="1" t="s">
        <v>296</v>
      </c>
      <c r="G1888" s="1">
        <v>2</v>
      </c>
      <c r="H1888" s="1">
        <v>2</v>
      </c>
      <c r="I1888" s="1">
        <v>5</v>
      </c>
      <c r="J1888" s="1">
        <v>6</v>
      </c>
      <c r="K1888" s="1">
        <v>5</v>
      </c>
      <c r="L1888" s="1">
        <v>4</v>
      </c>
      <c r="M1888" s="1">
        <v>5</v>
      </c>
      <c r="N1888" s="1">
        <v>4</v>
      </c>
      <c r="O1888" s="1">
        <v>4</v>
      </c>
      <c r="P1888" s="1">
        <v>5</v>
      </c>
    </row>
    <row r="1889" spans="1:16">
      <c r="A1889" s="83">
        <v>1</v>
      </c>
      <c r="B1889" s="83">
        <v>2010</v>
      </c>
      <c r="C1889" s="84" t="s">
        <v>570</v>
      </c>
      <c r="D1889" s="84" t="s">
        <v>579</v>
      </c>
      <c r="F1889" s="1" t="s">
        <v>439</v>
      </c>
      <c r="G1889" s="1">
        <v>0</v>
      </c>
      <c r="H1889" s="1">
        <v>4</v>
      </c>
      <c r="I1889" s="1">
        <v>7</v>
      </c>
      <c r="J1889" s="1">
        <v>10</v>
      </c>
      <c r="K1889" s="1">
        <v>13</v>
      </c>
      <c r="L1889" s="1">
        <v>15</v>
      </c>
      <c r="M1889" s="1">
        <v>17</v>
      </c>
      <c r="N1889" s="1">
        <v>18</v>
      </c>
      <c r="O1889" s="1">
        <v>19</v>
      </c>
      <c r="P1889" s="1">
        <v>20</v>
      </c>
    </row>
    <row r="1890" spans="1:16">
      <c r="A1890" s="83">
        <v>1</v>
      </c>
      <c r="B1890" s="83">
        <v>2010</v>
      </c>
      <c r="C1890" s="84" t="s">
        <v>570</v>
      </c>
      <c r="D1890" s="84" t="s">
        <v>580</v>
      </c>
      <c r="F1890" s="1" t="s">
        <v>440</v>
      </c>
    </row>
    <row r="1891" spans="1:16">
      <c r="A1891" s="83">
        <v>1</v>
      </c>
      <c r="B1891" s="83">
        <v>2010</v>
      </c>
      <c r="C1891" s="84" t="s">
        <v>570</v>
      </c>
      <c r="D1891" s="84" t="s">
        <v>580</v>
      </c>
      <c r="F1891" s="1" t="s">
        <v>441</v>
      </c>
      <c r="G1891" s="1">
        <v>0</v>
      </c>
      <c r="H1891" s="1">
        <v>-1</v>
      </c>
      <c r="I1891" s="1">
        <v>-2</v>
      </c>
      <c r="J1891" s="1">
        <v>-4</v>
      </c>
      <c r="K1891" s="1">
        <v>-7</v>
      </c>
      <c r="L1891" s="1">
        <v>-11</v>
      </c>
      <c r="M1891" s="1">
        <v>-16</v>
      </c>
      <c r="N1891" s="1">
        <v>-20</v>
      </c>
      <c r="O1891" s="1">
        <v>-25</v>
      </c>
      <c r="P1891" s="1">
        <v>-29</v>
      </c>
    </row>
    <row r="1892" spans="1:16">
      <c r="A1892" s="83">
        <v>1</v>
      </c>
      <c r="B1892" s="83">
        <v>2010</v>
      </c>
      <c r="C1892" s="84" t="s">
        <v>570</v>
      </c>
      <c r="D1892" s="84" t="s">
        <v>580</v>
      </c>
      <c r="F1892" s="1" t="s">
        <v>442</v>
      </c>
      <c r="G1892" s="1">
        <v>-6</v>
      </c>
      <c r="H1892" s="1">
        <v>-17</v>
      </c>
      <c r="I1892" s="1">
        <v>-21</v>
      </c>
      <c r="J1892" s="1">
        <v>-36</v>
      </c>
      <c r="K1892" s="1">
        <v>-49</v>
      </c>
      <c r="L1892" s="1">
        <v>-44</v>
      </c>
      <c r="M1892" s="1">
        <v>-38</v>
      </c>
      <c r="N1892" s="1">
        <v>-32</v>
      </c>
      <c r="O1892" s="1">
        <v>-28</v>
      </c>
      <c r="P1892" s="1">
        <v>-27</v>
      </c>
    </row>
    <row r="1893" spans="1:16">
      <c r="A1893" s="83">
        <v>1</v>
      </c>
      <c r="B1893" s="83">
        <v>2010</v>
      </c>
    </row>
    <row r="1894" spans="1:16">
      <c r="A1894" s="83">
        <v>1</v>
      </c>
      <c r="B1894" s="83">
        <v>2010</v>
      </c>
      <c r="C1894" s="84" t="s">
        <v>571</v>
      </c>
      <c r="F1894" s="1" t="s">
        <v>443</v>
      </c>
    </row>
    <row r="1895" spans="1:16">
      <c r="A1895" s="83">
        <v>1</v>
      </c>
      <c r="B1895" s="83">
        <v>2010</v>
      </c>
      <c r="C1895" s="84" t="s">
        <v>571</v>
      </c>
      <c r="D1895" s="84" t="s">
        <v>579</v>
      </c>
      <c r="F1895" s="1" t="s">
        <v>429</v>
      </c>
    </row>
    <row r="1896" spans="1:16">
      <c r="A1896" s="83">
        <v>1</v>
      </c>
      <c r="B1896" s="83">
        <v>2010</v>
      </c>
      <c r="C1896" s="84" t="s">
        <v>571</v>
      </c>
      <c r="D1896" s="84" t="s">
        <v>579</v>
      </c>
      <c r="F1896" s="1" t="s">
        <v>444</v>
      </c>
      <c r="G1896" s="1">
        <v>-147</v>
      </c>
      <c r="H1896" s="1">
        <v>-11</v>
      </c>
      <c r="I1896" s="1">
        <v>-6</v>
      </c>
      <c r="J1896" s="1">
        <v>0</v>
      </c>
      <c r="K1896" s="1">
        <v>3</v>
      </c>
      <c r="L1896" s="1">
        <v>0</v>
      </c>
      <c r="M1896" s="1">
        <v>0</v>
      </c>
      <c r="N1896" s="1">
        <v>0</v>
      </c>
      <c r="O1896" s="1">
        <v>0</v>
      </c>
      <c r="P1896" s="1">
        <v>0</v>
      </c>
    </row>
    <row r="1897" spans="1:16">
      <c r="A1897" s="83">
        <v>1</v>
      </c>
      <c r="B1897" s="83">
        <v>2010</v>
      </c>
      <c r="C1897" s="84" t="s">
        <v>571</v>
      </c>
      <c r="D1897" s="84" t="s">
        <v>579</v>
      </c>
      <c r="F1897" s="1" t="s">
        <v>445</v>
      </c>
      <c r="G1897" s="1">
        <v>2</v>
      </c>
      <c r="H1897" s="1">
        <v>7</v>
      </c>
      <c r="I1897" s="1">
        <v>7</v>
      </c>
      <c r="J1897" s="1">
        <v>9</v>
      </c>
      <c r="K1897" s="1">
        <v>10</v>
      </c>
      <c r="L1897" s="1">
        <v>10</v>
      </c>
      <c r="M1897" s="1">
        <v>11</v>
      </c>
      <c r="N1897" s="1">
        <v>9</v>
      </c>
      <c r="O1897" s="1">
        <v>8</v>
      </c>
      <c r="P1897" s="1">
        <v>8</v>
      </c>
    </row>
    <row r="1898" spans="1:16">
      <c r="A1898" s="83">
        <v>1</v>
      </c>
      <c r="B1898" s="83">
        <v>2010</v>
      </c>
      <c r="C1898" s="84" t="s">
        <v>571</v>
      </c>
      <c r="D1898" s="84" t="s">
        <v>579</v>
      </c>
      <c r="F1898" s="1" t="s">
        <v>446</v>
      </c>
      <c r="G1898" s="1">
        <v>4</v>
      </c>
      <c r="H1898" s="1">
        <v>6</v>
      </c>
      <c r="I1898" s="1">
        <v>5</v>
      </c>
      <c r="J1898" s="1">
        <v>6</v>
      </c>
      <c r="K1898" s="1">
        <v>8</v>
      </c>
      <c r="L1898" s="1">
        <v>9</v>
      </c>
      <c r="M1898" s="1">
        <v>10</v>
      </c>
      <c r="N1898" s="1">
        <v>10</v>
      </c>
      <c r="O1898" s="1">
        <v>9</v>
      </c>
      <c r="P1898" s="1">
        <v>9</v>
      </c>
    </row>
    <row r="1899" spans="1:16">
      <c r="A1899" s="83">
        <v>1</v>
      </c>
      <c r="B1899" s="83">
        <v>2010</v>
      </c>
      <c r="C1899" s="84" t="s">
        <v>571</v>
      </c>
      <c r="D1899" s="84" t="s">
        <v>579</v>
      </c>
      <c r="F1899" s="1" t="s">
        <v>436</v>
      </c>
      <c r="G1899" s="1">
        <v>-4</v>
      </c>
      <c r="H1899" s="1">
        <v>-2</v>
      </c>
      <c r="I1899" s="1">
        <v>-4</v>
      </c>
      <c r="J1899" s="1">
        <v>-3</v>
      </c>
      <c r="K1899" s="1">
        <v>-3</v>
      </c>
      <c r="L1899" s="1">
        <v>-6</v>
      </c>
      <c r="M1899" s="1">
        <v>-7</v>
      </c>
      <c r="N1899" s="1">
        <v>-7</v>
      </c>
      <c r="O1899" s="1">
        <v>-9</v>
      </c>
      <c r="P1899" s="1">
        <v>-10</v>
      </c>
    </row>
    <row r="1900" spans="1:16">
      <c r="A1900" s="83">
        <v>1</v>
      </c>
      <c r="B1900" s="83">
        <v>2010</v>
      </c>
      <c r="C1900" s="84" t="s">
        <v>571</v>
      </c>
      <c r="D1900" s="84" t="s">
        <v>579</v>
      </c>
      <c r="F1900" s="1" t="s">
        <v>437</v>
      </c>
      <c r="G1900" s="1">
        <v>3</v>
      </c>
      <c r="H1900" s="1">
        <v>4</v>
      </c>
      <c r="I1900" s="1">
        <v>4</v>
      </c>
      <c r="J1900" s="1">
        <v>4</v>
      </c>
      <c r="K1900" s="1">
        <v>4</v>
      </c>
      <c r="L1900" s="1">
        <v>5</v>
      </c>
      <c r="M1900" s="1">
        <v>5</v>
      </c>
      <c r="N1900" s="1">
        <v>6</v>
      </c>
      <c r="O1900" s="1">
        <v>6</v>
      </c>
      <c r="P1900" s="1">
        <v>6</v>
      </c>
    </row>
    <row r="1901" spans="1:16">
      <c r="A1901" s="83">
        <v>1</v>
      </c>
      <c r="B1901" s="83">
        <v>2010</v>
      </c>
      <c r="C1901" s="84" t="s">
        <v>571</v>
      </c>
      <c r="D1901" s="84" t="s">
        <v>579</v>
      </c>
      <c r="F1901" s="1" t="s">
        <v>447</v>
      </c>
      <c r="G1901" s="1">
        <v>2</v>
      </c>
      <c r="H1901" s="1">
        <v>3</v>
      </c>
      <c r="I1901" s="1">
        <v>3</v>
      </c>
      <c r="J1901" s="1">
        <v>3</v>
      </c>
      <c r="K1901" s="1">
        <v>3</v>
      </c>
      <c r="L1901" s="1">
        <v>3</v>
      </c>
      <c r="M1901" s="1">
        <v>3</v>
      </c>
      <c r="N1901" s="1">
        <v>3</v>
      </c>
      <c r="O1901" s="1">
        <v>3</v>
      </c>
      <c r="P1901" s="1">
        <v>3</v>
      </c>
    </row>
    <row r="1902" spans="1:16">
      <c r="A1902" s="83">
        <v>1</v>
      </c>
      <c r="B1902" s="83">
        <v>2010</v>
      </c>
      <c r="C1902" s="84" t="s">
        <v>571</v>
      </c>
      <c r="D1902" s="84" t="s">
        <v>579</v>
      </c>
      <c r="F1902" s="1" t="s">
        <v>438</v>
      </c>
      <c r="G1902" s="1">
        <v>-4</v>
      </c>
      <c r="H1902" s="1">
        <v>-3</v>
      </c>
      <c r="I1902" s="1">
        <v>-3</v>
      </c>
      <c r="J1902" s="1">
        <v>-2</v>
      </c>
      <c r="K1902" s="1">
        <v>-2</v>
      </c>
      <c r="L1902" s="1">
        <v>-2</v>
      </c>
      <c r="M1902" s="1">
        <v>-1</v>
      </c>
      <c r="N1902" s="1">
        <v>-1</v>
      </c>
      <c r="O1902" s="1">
        <v>-1</v>
      </c>
      <c r="P1902" s="1">
        <v>-1</v>
      </c>
    </row>
    <row r="1903" spans="1:16">
      <c r="A1903" s="83">
        <v>1</v>
      </c>
      <c r="B1903" s="83">
        <v>2010</v>
      </c>
      <c r="C1903" s="84" t="s">
        <v>571</v>
      </c>
      <c r="D1903" s="84" t="s">
        <v>579</v>
      </c>
      <c r="F1903" s="1" t="s">
        <v>448</v>
      </c>
      <c r="G1903" s="1">
        <v>-5</v>
      </c>
      <c r="H1903" s="1">
        <v>-8</v>
      </c>
      <c r="I1903" s="1">
        <v>-5</v>
      </c>
      <c r="J1903" s="1">
        <v>-6</v>
      </c>
      <c r="K1903" s="1">
        <v>1</v>
      </c>
      <c r="L1903" s="1">
        <v>2</v>
      </c>
      <c r="M1903" s="1">
        <v>2</v>
      </c>
      <c r="N1903" s="1">
        <v>1</v>
      </c>
      <c r="O1903" s="1">
        <v>0</v>
      </c>
      <c r="P1903" s="1">
        <v>0</v>
      </c>
    </row>
    <row r="1904" spans="1:16">
      <c r="A1904" s="83">
        <v>1</v>
      </c>
      <c r="B1904" s="83">
        <v>2010</v>
      </c>
      <c r="C1904" s="84" t="s">
        <v>571</v>
      </c>
      <c r="D1904" s="84" t="s">
        <v>579</v>
      </c>
      <c r="F1904" s="1" t="s">
        <v>430</v>
      </c>
      <c r="G1904" s="1">
        <v>11</v>
      </c>
      <c r="H1904" s="1">
        <v>2</v>
      </c>
      <c r="I1904" s="1">
        <v>0</v>
      </c>
      <c r="J1904" s="1">
        <v>0</v>
      </c>
      <c r="K1904" s="1">
        <v>0</v>
      </c>
      <c r="L1904" s="1">
        <v>0</v>
      </c>
      <c r="M1904" s="1">
        <v>0</v>
      </c>
      <c r="N1904" s="1">
        <v>0</v>
      </c>
      <c r="O1904" s="1">
        <v>0</v>
      </c>
      <c r="P1904" s="1">
        <v>0</v>
      </c>
    </row>
    <row r="1905" spans="1:17">
      <c r="A1905" s="83">
        <v>1</v>
      </c>
      <c r="B1905" s="83">
        <v>2010</v>
      </c>
      <c r="C1905" s="84" t="s">
        <v>571</v>
      </c>
      <c r="D1905" s="84" t="s">
        <v>579</v>
      </c>
      <c r="F1905" s="1" t="s">
        <v>449</v>
      </c>
      <c r="G1905" s="1">
        <v>-18</v>
      </c>
      <c r="H1905" s="1">
        <v>7</v>
      </c>
      <c r="I1905" s="1">
        <v>1</v>
      </c>
      <c r="J1905" s="1">
        <v>-8</v>
      </c>
      <c r="K1905" s="1">
        <v>-2</v>
      </c>
      <c r="L1905" s="1">
        <v>1</v>
      </c>
      <c r="M1905" s="1">
        <v>2</v>
      </c>
      <c r="N1905" s="1">
        <v>4</v>
      </c>
      <c r="O1905" s="1">
        <v>5</v>
      </c>
      <c r="P1905" s="1">
        <v>2</v>
      </c>
    </row>
    <row r="1906" spans="1:17">
      <c r="A1906" s="83">
        <v>1</v>
      </c>
      <c r="B1906" s="83">
        <v>2010</v>
      </c>
      <c r="C1906" s="84" t="s">
        <v>571</v>
      </c>
      <c r="D1906" s="84" t="s">
        <v>579</v>
      </c>
      <c r="F1906" s="1" t="s">
        <v>296</v>
      </c>
      <c r="G1906" s="1">
        <v>14</v>
      </c>
      <c r="H1906" s="1">
        <v>-1</v>
      </c>
      <c r="I1906" s="1">
        <v>5</v>
      </c>
      <c r="J1906" s="1">
        <v>8</v>
      </c>
      <c r="K1906" s="1">
        <v>9</v>
      </c>
      <c r="L1906" s="1">
        <v>2</v>
      </c>
      <c r="M1906" s="1">
        <v>-4</v>
      </c>
      <c r="N1906" s="1">
        <v>-2</v>
      </c>
      <c r="O1906" s="1">
        <v>1</v>
      </c>
      <c r="P1906" s="1">
        <v>-1</v>
      </c>
    </row>
    <row r="1907" spans="1:17">
      <c r="A1907" s="83">
        <v>1</v>
      </c>
      <c r="B1907" s="83">
        <v>2010</v>
      </c>
      <c r="C1907" s="84" t="s">
        <v>571</v>
      </c>
      <c r="D1907" s="84" t="s">
        <v>579</v>
      </c>
      <c r="F1907" s="1" t="s">
        <v>439</v>
      </c>
      <c r="G1907" s="1">
        <v>-20</v>
      </c>
      <c r="H1907" s="1">
        <v>-11</v>
      </c>
      <c r="I1907" s="1">
        <v>-6</v>
      </c>
      <c r="J1907" s="1">
        <v>-6</v>
      </c>
      <c r="K1907" s="1">
        <v>-7</v>
      </c>
      <c r="L1907" s="1">
        <v>-7</v>
      </c>
      <c r="M1907" s="1">
        <v>-6</v>
      </c>
      <c r="N1907" s="1">
        <v>-6</v>
      </c>
      <c r="O1907" s="1">
        <v>-7</v>
      </c>
      <c r="P1907" s="1">
        <v>-7</v>
      </c>
    </row>
    <row r="1908" spans="1:17">
      <c r="A1908" s="83">
        <v>1</v>
      </c>
      <c r="B1908" s="83">
        <v>2010</v>
      </c>
      <c r="C1908" s="84" t="s">
        <v>571</v>
      </c>
      <c r="D1908" s="84" t="s">
        <v>580</v>
      </c>
      <c r="F1908" s="1" t="s">
        <v>450</v>
      </c>
    </row>
    <row r="1909" spans="1:17">
      <c r="A1909" s="83">
        <v>1</v>
      </c>
      <c r="B1909" s="83">
        <v>2010</v>
      </c>
      <c r="C1909" s="84" t="s">
        <v>571</v>
      </c>
      <c r="D1909" s="84" t="s">
        <v>580</v>
      </c>
      <c r="F1909" s="1" t="s">
        <v>441</v>
      </c>
      <c r="G1909" s="1">
        <v>0</v>
      </c>
      <c r="H1909" s="1">
        <v>1</v>
      </c>
      <c r="I1909" s="1">
        <v>4</v>
      </c>
      <c r="J1909" s="1">
        <v>9</v>
      </c>
      <c r="K1909" s="1">
        <v>14</v>
      </c>
      <c r="L1909" s="1">
        <v>16</v>
      </c>
      <c r="M1909" s="1">
        <v>19</v>
      </c>
      <c r="N1909" s="1">
        <v>22</v>
      </c>
      <c r="O1909" s="1">
        <v>29</v>
      </c>
      <c r="P1909" s="1">
        <v>35</v>
      </c>
    </row>
    <row r="1910" spans="1:17">
      <c r="A1910" s="83">
        <v>1</v>
      </c>
      <c r="B1910" s="83">
        <v>2010</v>
      </c>
      <c r="C1910" s="84" t="s">
        <v>571</v>
      </c>
      <c r="D1910" s="84" t="s">
        <v>580</v>
      </c>
      <c r="F1910" s="1" t="s">
        <v>296</v>
      </c>
      <c r="G1910" s="1">
        <v>15</v>
      </c>
      <c r="H1910" s="1">
        <v>7</v>
      </c>
      <c r="I1910" s="1">
        <v>0</v>
      </c>
      <c r="J1910" s="1">
        <v>-9</v>
      </c>
      <c r="K1910" s="1">
        <v>-39</v>
      </c>
      <c r="L1910" s="1">
        <v>-43</v>
      </c>
      <c r="M1910" s="1">
        <v>-37</v>
      </c>
      <c r="N1910" s="1">
        <v>-38</v>
      </c>
      <c r="O1910" s="1">
        <v>-24</v>
      </c>
      <c r="P1910" s="1">
        <v>-24</v>
      </c>
    </row>
    <row r="1911" spans="1:17">
      <c r="A1911" s="83">
        <v>1</v>
      </c>
      <c r="B1911" s="83">
        <v>2010</v>
      </c>
    </row>
    <row r="1912" spans="1:17">
      <c r="A1912" s="83">
        <v>1</v>
      </c>
      <c r="B1912" s="83">
        <v>2010</v>
      </c>
      <c r="C1912" s="84" t="s">
        <v>575</v>
      </c>
      <c r="D1912" s="84" t="s">
        <v>586</v>
      </c>
      <c r="F1912" s="1" t="s">
        <v>451</v>
      </c>
      <c r="G1912" s="36">
        <f t="shared" ref="G1912:P1912" si="88">+H1863-SUM(G1867:G1869)+SUM(G1872:G1910)</f>
        <v>1348.6173884939788</v>
      </c>
      <c r="H1912" s="36">
        <f t="shared" si="88"/>
        <v>980.13581726173766</v>
      </c>
      <c r="I1912" s="36">
        <f t="shared" si="88"/>
        <v>649.69297151474507</v>
      </c>
      <c r="J1912" s="36">
        <f t="shared" si="88"/>
        <v>539.23215370475259</v>
      </c>
      <c r="K1912" s="36">
        <f t="shared" si="88"/>
        <v>475.2758051385556</v>
      </c>
      <c r="L1912" s="36">
        <f t="shared" si="88"/>
        <v>480.25391315153456</v>
      </c>
      <c r="M1912" s="36">
        <f t="shared" si="88"/>
        <v>521.41901558675295</v>
      </c>
      <c r="N1912" s="36">
        <f t="shared" si="88"/>
        <v>524.56822064628545</v>
      </c>
      <c r="O1912" s="36">
        <f t="shared" si="88"/>
        <v>542.09957338728987</v>
      </c>
      <c r="P1912" s="36">
        <f t="shared" si="88"/>
        <v>649.36202141154581</v>
      </c>
      <c r="Q1912" s="49">
        <v>686.61344610872504</v>
      </c>
    </row>
    <row r="1913" spans="1:17">
      <c r="F1913" s="50"/>
      <c r="G1913" s="51"/>
      <c r="H1913" s="51"/>
      <c r="I1913" s="51"/>
      <c r="J1913" s="51"/>
      <c r="K1913" s="51"/>
      <c r="L1913" s="51"/>
      <c r="M1913" s="51"/>
      <c r="N1913" s="51"/>
      <c r="O1913" s="51"/>
      <c r="P1913" s="51"/>
      <c r="Q1913" s="51"/>
    </row>
    <row r="1914" spans="1:17">
      <c r="A1914" s="83">
        <v>3</v>
      </c>
      <c r="B1914" s="83">
        <v>2010</v>
      </c>
      <c r="C1914" s="84" t="s">
        <v>574</v>
      </c>
      <c r="F1914" s="47" t="s">
        <v>399</v>
      </c>
      <c r="G1914" s="47"/>
      <c r="H1914" s="47"/>
      <c r="I1914" s="47"/>
      <c r="J1914" s="47"/>
      <c r="K1914" s="47"/>
      <c r="L1914" s="47"/>
      <c r="M1914" s="47"/>
      <c r="N1914" s="47"/>
      <c r="O1914" s="47"/>
      <c r="P1914" s="47"/>
      <c r="Q1914" s="47"/>
    </row>
    <row r="1915" spans="1:17">
      <c r="A1915" s="83">
        <v>3</v>
      </c>
      <c r="B1915" s="83">
        <v>2010</v>
      </c>
      <c r="C1915" s="84" t="s">
        <v>572</v>
      </c>
      <c r="D1915" s="84" t="s">
        <v>578</v>
      </c>
      <c r="F1915" s="47" t="s">
        <v>452</v>
      </c>
      <c r="G1915" s="52">
        <v>-0.74399999999999999</v>
      </c>
      <c r="H1915" s="52">
        <v>-0.47700000000000009</v>
      </c>
      <c r="I1915" s="52">
        <v>-0.253</v>
      </c>
      <c r="J1915" s="52">
        <v>-0.255</v>
      </c>
      <c r="K1915" s="52">
        <v>-0.18000000000000002</v>
      </c>
      <c r="L1915" s="52">
        <v>-8.9999999999999983E-2</v>
      </c>
      <c r="M1915" s="52">
        <v>-6.0000000000000012E-2</v>
      </c>
      <c r="N1915" s="52">
        <v>5.000000000000001E-3</v>
      </c>
      <c r="O1915" s="52">
        <v>1.5000000000000001E-2</v>
      </c>
      <c r="P1915" s="52">
        <v>1.5000000000000001E-2</v>
      </c>
      <c r="Q1915" s="52">
        <v>1.5000000000000001E-2</v>
      </c>
    </row>
    <row r="1916" spans="1:17">
      <c r="A1916" s="83">
        <v>3</v>
      </c>
      <c r="B1916" s="83">
        <v>2010</v>
      </c>
      <c r="C1916" s="84" t="s">
        <v>571</v>
      </c>
      <c r="D1916" s="84" t="s">
        <v>578</v>
      </c>
      <c r="F1916" s="47" t="s">
        <v>453</v>
      </c>
      <c r="G1916" s="52">
        <v>2.2535679017919645</v>
      </c>
      <c r="H1916" s="52">
        <v>3.6806159017919668</v>
      </c>
      <c r="I1916" s="52">
        <v>3.5360715684587096</v>
      </c>
      <c r="J1916" s="52">
        <v>3.554071568458717</v>
      </c>
      <c r="K1916" s="52">
        <v>3.582071568458602</v>
      </c>
      <c r="L1916" s="52">
        <v>3.8920715684586575</v>
      </c>
      <c r="M1916" s="52">
        <v>3.8760715684585954</v>
      </c>
      <c r="N1916" s="52">
        <v>3.8470715684586594</v>
      </c>
      <c r="O1916" s="52">
        <v>3.8260715684586586</v>
      </c>
      <c r="P1916" s="52">
        <v>3.8040715684586566</v>
      </c>
      <c r="Q1916" s="52">
        <v>3.7800715684586592</v>
      </c>
    </row>
    <row r="1917" spans="1:17">
      <c r="A1917" s="83">
        <v>3</v>
      </c>
      <c r="B1917" s="83">
        <v>2010</v>
      </c>
      <c r="F1917" s="53"/>
      <c r="G1917" s="54"/>
      <c r="H1917" s="54"/>
      <c r="I1917" s="54"/>
      <c r="J1917" s="54"/>
      <c r="K1917" s="54"/>
      <c r="L1917" s="54"/>
      <c r="M1917" s="54"/>
      <c r="N1917" s="54"/>
      <c r="O1917" s="54"/>
      <c r="P1917" s="54"/>
      <c r="Q1917" s="54"/>
    </row>
    <row r="1918" spans="1:17">
      <c r="A1918" s="83">
        <v>3</v>
      </c>
      <c r="B1918" s="83">
        <v>2010</v>
      </c>
      <c r="C1918" s="84" t="s">
        <v>574</v>
      </c>
      <c r="F1918" s="55" t="s">
        <v>400</v>
      </c>
      <c r="G1918" s="32"/>
      <c r="H1918" s="32"/>
      <c r="I1918" s="32"/>
      <c r="J1918" s="32"/>
      <c r="K1918" s="32"/>
      <c r="L1918" s="32"/>
      <c r="M1918" s="32"/>
      <c r="N1918" s="32"/>
      <c r="O1918" s="32"/>
      <c r="P1918" s="32"/>
      <c r="Q1918" s="32"/>
    </row>
    <row r="1919" spans="1:17">
      <c r="A1919" s="83">
        <v>3</v>
      </c>
      <c r="B1919" s="83">
        <v>2010</v>
      </c>
      <c r="C1919" s="84" t="s">
        <v>572</v>
      </c>
      <c r="D1919" s="84" t="s">
        <v>579</v>
      </c>
      <c r="F1919" s="32" t="s">
        <v>452</v>
      </c>
      <c r="G1919" s="47"/>
      <c r="H1919" s="56"/>
      <c r="I1919" s="56"/>
      <c r="J1919" s="56"/>
      <c r="K1919" s="56"/>
      <c r="L1919" s="56"/>
      <c r="M1919" s="56"/>
      <c r="N1919" s="56"/>
      <c r="O1919" s="56"/>
      <c r="P1919" s="56"/>
      <c r="Q1919" s="56"/>
    </row>
    <row r="1920" spans="1:17">
      <c r="A1920" s="83">
        <v>3</v>
      </c>
      <c r="B1920" s="83">
        <v>2010</v>
      </c>
      <c r="C1920" s="84" t="s">
        <v>572</v>
      </c>
      <c r="D1920" s="84" t="s">
        <v>579</v>
      </c>
      <c r="F1920" s="32" t="s">
        <v>429</v>
      </c>
      <c r="G1920" s="52">
        <v>7.9059999999999997</v>
      </c>
      <c r="H1920" s="52">
        <v>1.4999999999999999E-2</v>
      </c>
      <c r="I1920" s="52">
        <v>-0.125</v>
      </c>
      <c r="J1920" s="52">
        <v>-8.2000000000000003E-2</v>
      </c>
      <c r="K1920" s="52">
        <v>-0.156</v>
      </c>
      <c r="L1920" s="52">
        <v>5.3999999999999999E-2</v>
      </c>
      <c r="M1920" s="52">
        <v>2.4E-2</v>
      </c>
      <c r="N1920" s="52">
        <v>1.2999999999999999E-2</v>
      </c>
      <c r="O1920" s="52">
        <v>1.2999999999999999E-2</v>
      </c>
      <c r="P1920" s="52">
        <v>1.2999999999999999E-2</v>
      </c>
      <c r="Q1920" s="52">
        <v>1.2999999999999999E-2</v>
      </c>
    </row>
    <row r="1921" spans="1:17">
      <c r="A1921" s="83">
        <v>3</v>
      </c>
      <c r="B1921" s="83">
        <v>2010</v>
      </c>
      <c r="C1921" s="84" t="s">
        <v>572</v>
      </c>
      <c r="D1921" s="84" t="s">
        <v>579</v>
      </c>
      <c r="F1921" s="32" t="s">
        <v>431</v>
      </c>
      <c r="G1921" s="52">
        <v>2.1000000000000001E-2</v>
      </c>
      <c r="H1921" s="52">
        <v>4.5999999999999999E-2</v>
      </c>
      <c r="I1921" s="52">
        <v>5.6000000000000001E-2</v>
      </c>
      <c r="J1921" s="52">
        <v>6.2E-2</v>
      </c>
      <c r="K1921" s="52">
        <v>6.3E-2</v>
      </c>
      <c r="L1921" s="52">
        <v>6.4000000000000001E-2</v>
      </c>
      <c r="M1921" s="52">
        <v>6.5000000000000002E-2</v>
      </c>
      <c r="N1921" s="52">
        <v>6.7000000000000004E-2</v>
      </c>
      <c r="O1921" s="52">
        <v>6.9000000000000006E-2</v>
      </c>
      <c r="P1921" s="52">
        <v>7.0000000000000007E-2</v>
      </c>
      <c r="Q1921" s="52">
        <v>7.1999999999999995E-2</v>
      </c>
    </row>
    <row r="1922" spans="1:17">
      <c r="A1922" s="83">
        <v>3</v>
      </c>
      <c r="B1922" s="83">
        <v>2010</v>
      </c>
      <c r="C1922" s="84" t="s">
        <v>572</v>
      </c>
      <c r="D1922" s="84" t="s">
        <v>580</v>
      </c>
      <c r="F1922" s="32" t="s">
        <v>294</v>
      </c>
      <c r="G1922" s="52">
        <v>4.5956299999999999E-2</v>
      </c>
      <c r="H1922" s="52">
        <v>0.1401096</v>
      </c>
      <c r="I1922" s="52">
        <v>0.1944092</v>
      </c>
      <c r="J1922" s="52">
        <v>0.27224470000000006</v>
      </c>
      <c r="K1922" s="52">
        <v>0.34649920000000001</v>
      </c>
      <c r="L1922" s="52">
        <v>0.40722019999999998</v>
      </c>
      <c r="M1922" s="52">
        <v>0.47302389999999994</v>
      </c>
      <c r="N1922" s="52">
        <v>0.53209049999999991</v>
      </c>
      <c r="O1922" s="52">
        <v>0.59195920000000002</v>
      </c>
      <c r="P1922" s="52">
        <v>0.63443869999999991</v>
      </c>
      <c r="Q1922" s="52">
        <v>0.69266420000000006</v>
      </c>
    </row>
    <row r="1923" spans="1:17">
      <c r="A1923" s="83">
        <v>3</v>
      </c>
      <c r="B1923" s="83">
        <v>2010</v>
      </c>
      <c r="C1923" s="84" t="s">
        <v>571</v>
      </c>
      <c r="D1923" s="84" t="s">
        <v>579</v>
      </c>
      <c r="F1923" s="32" t="s">
        <v>453</v>
      </c>
      <c r="G1923" s="57"/>
      <c r="H1923" s="57"/>
      <c r="I1923" s="57"/>
      <c r="J1923" s="57"/>
      <c r="K1923" s="57"/>
      <c r="L1923" s="57"/>
      <c r="M1923" s="57"/>
      <c r="N1923" s="57"/>
      <c r="O1923" s="57"/>
      <c r="P1923" s="57"/>
      <c r="Q1923" s="57"/>
    </row>
    <row r="1924" spans="1:17">
      <c r="A1924" s="83">
        <v>3</v>
      </c>
      <c r="B1924" s="83">
        <v>2010</v>
      </c>
      <c r="C1924" s="84" t="s">
        <v>571</v>
      </c>
      <c r="D1924" s="84" t="s">
        <v>579</v>
      </c>
      <c r="F1924" s="32" t="s">
        <v>429</v>
      </c>
      <c r="G1924" s="32"/>
      <c r="H1924" s="32"/>
      <c r="I1924" s="32"/>
      <c r="J1924" s="32"/>
      <c r="K1924" s="32"/>
      <c r="L1924" s="32"/>
      <c r="M1924" s="32"/>
      <c r="N1924" s="32"/>
      <c r="O1924" s="32"/>
      <c r="P1924" s="32"/>
      <c r="Q1924" s="32"/>
    </row>
    <row r="1925" spans="1:17">
      <c r="A1925" s="83">
        <v>3</v>
      </c>
      <c r="B1925" s="83">
        <v>2010</v>
      </c>
      <c r="C1925" s="84" t="s">
        <v>571</v>
      </c>
      <c r="D1925" s="84" t="s">
        <v>579</v>
      </c>
      <c r="F1925" s="32" t="s">
        <v>436</v>
      </c>
      <c r="G1925" s="32">
        <v>-2.7930000000000001</v>
      </c>
      <c r="H1925" s="32">
        <v>-5.21</v>
      </c>
      <c r="I1925" s="32">
        <v>-5.3689999999999998</v>
      </c>
      <c r="J1925" s="32">
        <v>-7.8979999999999997</v>
      </c>
      <c r="K1925" s="32">
        <v>-10.891999999999999</v>
      </c>
      <c r="L1925" s="32">
        <v>-11.457000000000001</v>
      </c>
      <c r="M1925" s="32">
        <v>-10.519</v>
      </c>
      <c r="N1925" s="32">
        <v>-10.111000000000001</v>
      </c>
      <c r="O1925" s="32">
        <v>-11.201000000000001</v>
      </c>
      <c r="P1925" s="32">
        <v>-12.63</v>
      </c>
      <c r="Q1925" s="32">
        <v>-13.973000000000001</v>
      </c>
    </row>
    <row r="1926" spans="1:17">
      <c r="A1926" s="83">
        <v>3</v>
      </c>
      <c r="B1926" s="83">
        <v>2010</v>
      </c>
      <c r="C1926" s="84" t="s">
        <v>571</v>
      </c>
      <c r="D1926" s="84" t="s">
        <v>579</v>
      </c>
      <c r="F1926" s="32" t="s">
        <v>454</v>
      </c>
      <c r="G1926" s="32">
        <v>-8.1059999999999999</v>
      </c>
      <c r="H1926" s="32">
        <v>0.03</v>
      </c>
      <c r="I1926" s="32">
        <v>-2.8719999999999999</v>
      </c>
      <c r="J1926" s="32">
        <v>-3.2120000000000002</v>
      </c>
      <c r="K1926" s="32">
        <v>-3.3210000000000002</v>
      </c>
      <c r="L1926" s="32">
        <v>-3.173</v>
      </c>
      <c r="M1926" s="32">
        <v>-2.9980000000000002</v>
      </c>
      <c r="N1926" s="32">
        <v>-2.6720000000000002</v>
      </c>
      <c r="O1926" s="32">
        <v>-2.5590000000000002</v>
      </c>
      <c r="P1926" s="32">
        <v>-2.5990000000000002</v>
      </c>
      <c r="Q1926" s="32">
        <v>-2.7280000000000002</v>
      </c>
    </row>
    <row r="1927" spans="1:17">
      <c r="A1927" s="83">
        <v>3</v>
      </c>
      <c r="B1927" s="83">
        <v>2010</v>
      </c>
      <c r="C1927" s="84" t="s">
        <v>571</v>
      </c>
      <c r="D1927" s="84" t="s">
        <v>579</v>
      </c>
      <c r="F1927" s="32" t="s">
        <v>290</v>
      </c>
      <c r="G1927" s="32">
        <v>5.7039999999999997</v>
      </c>
      <c r="H1927" s="32">
        <v>5.9160000000000004</v>
      </c>
      <c r="I1927" s="32">
        <v>-2.38</v>
      </c>
      <c r="J1927" s="32">
        <v>-3.032</v>
      </c>
      <c r="K1927" s="32">
        <v>-0.82299999999999995</v>
      </c>
      <c r="L1927" s="32">
        <v>2.242</v>
      </c>
      <c r="M1927" s="32">
        <v>4.3220000000000001</v>
      </c>
      <c r="N1927" s="32">
        <v>4.3380000000000001</v>
      </c>
      <c r="O1927" s="32">
        <v>3.8029999999999999</v>
      </c>
      <c r="P1927" s="32">
        <v>4.468</v>
      </c>
      <c r="Q1927" s="32">
        <v>5.0540000000000003</v>
      </c>
    </row>
    <row r="1928" spans="1:17">
      <c r="A1928" s="83">
        <v>3</v>
      </c>
      <c r="B1928" s="83">
        <v>2010</v>
      </c>
      <c r="C1928" s="84" t="s">
        <v>571</v>
      </c>
      <c r="D1928" s="84" t="s">
        <v>579</v>
      </c>
      <c r="F1928" s="32" t="s">
        <v>288</v>
      </c>
      <c r="G1928" s="32">
        <v>2.0990000000000002</v>
      </c>
      <c r="H1928" s="32">
        <v>2.4329999999999998</v>
      </c>
      <c r="I1928" s="32">
        <v>2.0139999999999998</v>
      </c>
      <c r="J1928" s="32">
        <v>1.83</v>
      </c>
      <c r="K1928" s="32">
        <v>1.534</v>
      </c>
      <c r="L1928" s="32">
        <v>1.5269999999999999</v>
      </c>
      <c r="M1928" s="32">
        <v>1.67</v>
      </c>
      <c r="N1928" s="32">
        <v>2.0430000000000001</v>
      </c>
      <c r="O1928" s="32">
        <v>2.4129999999999998</v>
      </c>
      <c r="P1928" s="32">
        <v>3.1429999999999998</v>
      </c>
      <c r="Q1928" s="32">
        <v>3.9239999999999999</v>
      </c>
    </row>
    <row r="1929" spans="1:17">
      <c r="A1929" s="83">
        <v>3</v>
      </c>
      <c r="B1929" s="83">
        <v>2010</v>
      </c>
      <c r="C1929" s="84" t="s">
        <v>571</v>
      </c>
      <c r="D1929" s="84" t="s">
        <v>579</v>
      </c>
      <c r="F1929" s="32" t="s">
        <v>455</v>
      </c>
      <c r="G1929" s="32">
        <v>4.8719999999999999</v>
      </c>
      <c r="H1929" s="32">
        <v>4.3170000000000002</v>
      </c>
      <c r="I1929" s="32">
        <v>0.63900000000000001</v>
      </c>
      <c r="J1929" s="32">
        <v>1.4179999999999999</v>
      </c>
      <c r="K1929" s="32">
        <v>1.9350000000000001</v>
      </c>
      <c r="L1929" s="32">
        <v>1.9970000000000001</v>
      </c>
      <c r="M1929" s="32">
        <v>2.0179999999999998</v>
      </c>
      <c r="N1929" s="32">
        <v>1.9850000000000001</v>
      </c>
      <c r="O1929" s="32">
        <v>2.056</v>
      </c>
      <c r="P1929" s="32">
        <v>2.1640000000000001</v>
      </c>
      <c r="Q1929" s="32">
        <v>2.0329999999999999</v>
      </c>
    </row>
    <row r="1930" spans="1:17">
      <c r="A1930" s="83">
        <v>3</v>
      </c>
      <c r="B1930" s="83">
        <v>2010</v>
      </c>
      <c r="C1930" s="84" t="s">
        <v>571</v>
      </c>
      <c r="D1930" s="84" t="s">
        <v>579</v>
      </c>
      <c r="F1930" s="32" t="s">
        <v>456</v>
      </c>
      <c r="G1930" s="32">
        <v>4.4589999999999996</v>
      </c>
      <c r="H1930" s="32">
        <v>3.665</v>
      </c>
      <c r="I1930" s="32">
        <v>0</v>
      </c>
      <c r="J1930" s="32">
        <v>0</v>
      </c>
      <c r="K1930" s="32">
        <v>0</v>
      </c>
      <c r="L1930" s="32">
        <v>0</v>
      </c>
      <c r="M1930" s="32">
        <v>0</v>
      </c>
      <c r="N1930" s="32">
        <v>0</v>
      </c>
      <c r="O1930" s="32">
        <v>0</v>
      </c>
      <c r="P1930" s="32">
        <v>0</v>
      </c>
      <c r="Q1930" s="32">
        <v>0</v>
      </c>
    </row>
    <row r="1931" spans="1:17">
      <c r="A1931" s="83">
        <v>3</v>
      </c>
      <c r="B1931" s="83">
        <v>2010</v>
      </c>
      <c r="C1931" s="84" t="s">
        <v>571</v>
      </c>
      <c r="D1931" s="84" t="s">
        <v>579</v>
      </c>
      <c r="F1931" s="32" t="s">
        <v>444</v>
      </c>
      <c r="G1931" s="32">
        <v>10.736000000000001</v>
      </c>
      <c r="H1931" s="32">
        <v>0.28100000000000003</v>
      </c>
      <c r="I1931" s="32">
        <v>-0.153</v>
      </c>
      <c r="J1931" s="32">
        <v>1.7000000000000001E-2</v>
      </c>
      <c r="K1931" s="32">
        <v>-0.20399999999999999</v>
      </c>
      <c r="L1931" s="32">
        <v>-2.9000000000000001E-2</v>
      </c>
      <c r="M1931" s="32">
        <v>-6.3E-2</v>
      </c>
      <c r="N1931" s="32">
        <v>-0.108</v>
      </c>
      <c r="O1931" s="32">
        <v>-0.13800000000000001</v>
      </c>
      <c r="P1931" s="32">
        <v>-0.14899999999999999</v>
      </c>
      <c r="Q1931" s="32">
        <v>-0.155</v>
      </c>
    </row>
    <row r="1932" spans="1:17">
      <c r="A1932" s="83">
        <v>3</v>
      </c>
      <c r="B1932" s="83">
        <v>2010</v>
      </c>
      <c r="C1932" s="84" t="s">
        <v>571</v>
      </c>
      <c r="D1932" s="84" t="s">
        <v>579</v>
      </c>
      <c r="F1932" s="32" t="s">
        <v>296</v>
      </c>
      <c r="G1932" s="32">
        <v>-1.2599999999999998</v>
      </c>
      <c r="H1932" s="32">
        <v>1.2379999999999978</v>
      </c>
      <c r="I1932" s="32">
        <v>1.2399999999999984</v>
      </c>
      <c r="J1932" s="32">
        <v>-2.6829999999999998</v>
      </c>
      <c r="K1932" s="32">
        <v>0.64299999999999891</v>
      </c>
      <c r="L1932" s="32">
        <v>3.3650000000000029</v>
      </c>
      <c r="M1932" s="32">
        <v>3.8320000000000003</v>
      </c>
      <c r="N1932" s="32">
        <v>3.9329999999999994</v>
      </c>
      <c r="O1932" s="32">
        <v>1.1360000000000001</v>
      </c>
      <c r="P1932" s="32">
        <v>1.4120000000000008</v>
      </c>
      <c r="Q1932" s="32">
        <v>2.7500000000000013</v>
      </c>
    </row>
    <row r="1933" spans="1:17">
      <c r="A1933" s="83">
        <v>3</v>
      </c>
      <c r="B1933" s="83">
        <v>2010</v>
      </c>
      <c r="C1933" s="84" t="s">
        <v>571</v>
      </c>
      <c r="D1933" s="84" t="s">
        <v>579</v>
      </c>
      <c r="F1933" s="32" t="s">
        <v>431</v>
      </c>
      <c r="G1933" s="32">
        <v>-4.3659999999999997</v>
      </c>
      <c r="H1933" s="32">
        <v>1.54</v>
      </c>
      <c r="I1933" s="32">
        <v>0.20700000000000002</v>
      </c>
      <c r="J1933" s="32">
        <v>-1.2550000000000001</v>
      </c>
      <c r="K1933" s="32">
        <v>-0.98799999999999999</v>
      </c>
      <c r="L1933" s="32">
        <v>-1.244</v>
      </c>
      <c r="M1933" s="32">
        <v>-0.88100000000000001</v>
      </c>
      <c r="N1933" s="32">
        <v>-1.1989999999999998</v>
      </c>
      <c r="O1933" s="32">
        <v>-1.4829999999999999</v>
      </c>
      <c r="P1933" s="32">
        <v>-1.677</v>
      </c>
      <c r="Q1933" s="32">
        <v>-1.1480000000000001</v>
      </c>
    </row>
    <row r="1934" spans="1:17">
      <c r="A1934" s="83">
        <v>3</v>
      </c>
      <c r="B1934" s="83">
        <v>2010</v>
      </c>
      <c r="C1934" s="84" t="s">
        <v>571</v>
      </c>
      <c r="D1934" s="84" t="s">
        <v>580</v>
      </c>
      <c r="F1934" s="32" t="s">
        <v>294</v>
      </c>
      <c r="G1934" s="32"/>
      <c r="H1934" s="32"/>
      <c r="I1934" s="32"/>
      <c r="J1934" s="32"/>
      <c r="K1934" s="32"/>
      <c r="L1934" s="32"/>
      <c r="M1934" s="32"/>
      <c r="N1934" s="32"/>
      <c r="O1934" s="32"/>
      <c r="P1934" s="32"/>
      <c r="Q1934" s="32"/>
    </row>
    <row r="1935" spans="1:17">
      <c r="A1935" s="83">
        <v>3</v>
      </c>
      <c r="B1935" s="83">
        <v>2010</v>
      </c>
      <c r="C1935" s="84" t="s">
        <v>571</v>
      </c>
      <c r="D1935" s="84" t="s">
        <v>580</v>
      </c>
      <c r="F1935" s="32" t="s">
        <v>295</v>
      </c>
      <c r="G1935" s="32">
        <v>1.1562921197139375</v>
      </c>
      <c r="H1935" s="32">
        <v>2.226534877229462</v>
      </c>
      <c r="I1935" s="32">
        <v>0.97944547128968995</v>
      </c>
      <c r="J1935" s="32">
        <v>1.2495924181127571</v>
      </c>
      <c r="K1935" s="32">
        <v>1.2392833893702282</v>
      </c>
      <c r="L1935" s="32">
        <v>1.0335832271490957</v>
      </c>
      <c r="M1935" s="32">
        <v>1.7197087275089737</v>
      </c>
      <c r="N1935" s="32">
        <v>3.0790900458823782</v>
      </c>
      <c r="O1935" s="32">
        <v>4.8134692141741438</v>
      </c>
      <c r="P1935" s="32">
        <v>6.3744998752871203</v>
      </c>
      <c r="Q1935" s="32">
        <v>8.5156623545237178</v>
      </c>
    </row>
    <row r="1936" spans="1:17">
      <c r="A1936" s="83">
        <v>3</v>
      </c>
      <c r="B1936" s="83">
        <v>2010</v>
      </c>
      <c r="C1936" s="84" t="s">
        <v>571</v>
      </c>
      <c r="D1936" s="84" t="s">
        <v>580</v>
      </c>
      <c r="F1936" s="32" t="s">
        <v>296</v>
      </c>
      <c r="G1936" s="32">
        <v>0.91300000000000003</v>
      </c>
      <c r="H1936" s="32">
        <v>1.9470000000000001</v>
      </c>
      <c r="I1936" s="32">
        <v>1.008</v>
      </c>
      <c r="J1936" s="32">
        <v>2</v>
      </c>
      <c r="K1936" s="32">
        <v>1.5049999999999999</v>
      </c>
      <c r="L1936" s="32">
        <v>0.84799999999999998</v>
      </c>
      <c r="M1936" s="32">
        <v>-3.9449999999999998</v>
      </c>
      <c r="N1936" s="32">
        <v>-2</v>
      </c>
      <c r="O1936" s="32">
        <v>-3.581</v>
      </c>
      <c r="P1936" s="32">
        <v>-6</v>
      </c>
      <c r="Q1936" s="32">
        <v>-3.74</v>
      </c>
    </row>
    <row r="1937" spans="1:21">
      <c r="A1937" s="83">
        <v>3</v>
      </c>
      <c r="B1937" s="83">
        <v>2010</v>
      </c>
      <c r="F1937" s="32"/>
      <c r="G1937" s="32"/>
      <c r="H1937" s="32"/>
      <c r="I1937" s="32"/>
      <c r="J1937" s="32"/>
      <c r="K1937" s="32"/>
      <c r="L1937" s="32"/>
      <c r="M1937" s="32"/>
      <c r="N1937" s="32"/>
      <c r="O1937" s="32"/>
      <c r="P1937" s="32"/>
      <c r="Q1937" s="32"/>
    </row>
    <row r="1938" spans="1:21">
      <c r="A1938" s="83">
        <v>3</v>
      </c>
      <c r="B1938" s="83">
        <v>2010</v>
      </c>
      <c r="C1938" s="84" t="s">
        <v>574</v>
      </c>
      <c r="F1938" s="49" t="s">
        <v>457</v>
      </c>
      <c r="R1938" s="50"/>
      <c r="S1938" s="50"/>
      <c r="T1938" s="50"/>
      <c r="U1938" s="50"/>
    </row>
    <row r="1939" spans="1:21">
      <c r="A1939" s="83">
        <v>3</v>
      </c>
      <c r="B1939" s="83">
        <v>2010</v>
      </c>
      <c r="C1939" s="84" t="s">
        <v>575</v>
      </c>
      <c r="D1939" s="84" t="s">
        <v>586</v>
      </c>
      <c r="F1939" s="58" t="s">
        <v>458</v>
      </c>
      <c r="G1939" s="36">
        <f t="shared" ref="G1939:Q1939" si="89">+G1912-SUM(G1915:G1916)+SUM(G1920:G1936)</f>
        <v>1368.4950690119006</v>
      </c>
      <c r="H1939" s="36">
        <f t="shared" si="89"/>
        <v>995.5168458371752</v>
      </c>
      <c r="I1939" s="36">
        <f t="shared" si="89"/>
        <v>641.84875461757611</v>
      </c>
      <c r="J1939" s="36">
        <f t="shared" si="89"/>
        <v>524.61991925440657</v>
      </c>
      <c r="K1939" s="36">
        <f t="shared" si="89"/>
        <v>462.75551615946722</v>
      </c>
      <c r="L1939" s="36">
        <f t="shared" si="89"/>
        <v>472.08664501022503</v>
      </c>
      <c r="M1939" s="36">
        <f t="shared" si="89"/>
        <v>513.32067664580336</v>
      </c>
      <c r="N1939" s="36">
        <f t="shared" si="89"/>
        <v>520.61632962370913</v>
      </c>
      <c r="O1939" s="36">
        <f t="shared" si="89"/>
        <v>534.19193023300534</v>
      </c>
      <c r="P1939" s="36">
        <f t="shared" si="89"/>
        <v>640.76688841837426</v>
      </c>
      <c r="Q1939" s="36">
        <f t="shared" si="89"/>
        <v>684.12870109479013</v>
      </c>
    </row>
    <row r="1941" spans="1:21">
      <c r="A1941" s="83">
        <v>8</v>
      </c>
      <c r="B1941" s="83">
        <v>2010</v>
      </c>
      <c r="C1941" s="84" t="s">
        <v>572</v>
      </c>
      <c r="F1941" s="1" t="s">
        <v>459</v>
      </c>
      <c r="G1941" s="36"/>
    </row>
    <row r="1942" spans="1:21">
      <c r="A1942" s="83">
        <v>8</v>
      </c>
      <c r="B1942" s="83">
        <v>2010</v>
      </c>
      <c r="C1942" s="84" t="s">
        <v>572</v>
      </c>
      <c r="D1942" s="84" t="s">
        <v>578</v>
      </c>
      <c r="F1942" s="1" t="s">
        <v>460</v>
      </c>
      <c r="G1942" s="36"/>
    </row>
    <row r="1943" spans="1:21">
      <c r="A1943" s="83">
        <v>8</v>
      </c>
      <c r="B1943" s="83">
        <v>2010</v>
      </c>
      <c r="C1943" s="84" t="s">
        <v>572</v>
      </c>
      <c r="D1943" s="84" t="s">
        <v>578</v>
      </c>
      <c r="F1943" s="1" t="s">
        <v>461</v>
      </c>
      <c r="G1943" s="1">
        <v>-3</v>
      </c>
      <c r="H1943" s="1">
        <v>3</v>
      </c>
      <c r="I1943" s="1">
        <v>5</v>
      </c>
      <c r="J1943" s="1">
        <v>27</v>
      </c>
      <c r="K1943" s="1">
        <v>57</v>
      </c>
      <c r="L1943" s="1">
        <v>65</v>
      </c>
      <c r="M1943" s="1">
        <v>83</v>
      </c>
      <c r="N1943" s="1">
        <v>89</v>
      </c>
      <c r="O1943" s="1">
        <v>95</v>
      </c>
      <c r="P1943" s="1">
        <v>104</v>
      </c>
      <c r="Q1943" s="1">
        <v>115</v>
      </c>
    </row>
    <row r="1944" spans="1:21">
      <c r="A1944" s="83">
        <v>8</v>
      </c>
      <c r="B1944" s="83">
        <v>2010</v>
      </c>
      <c r="C1944" s="84" t="s">
        <v>572</v>
      </c>
      <c r="D1944" s="84" t="s">
        <v>578</v>
      </c>
      <c r="F1944" s="1" t="s">
        <v>296</v>
      </c>
      <c r="G1944" s="1">
        <v>-6</v>
      </c>
      <c r="H1944" s="1">
        <v>-5</v>
      </c>
      <c r="I1944" s="1">
        <v>1</v>
      </c>
      <c r="J1944" s="1">
        <v>4</v>
      </c>
      <c r="K1944" s="1">
        <v>18</v>
      </c>
      <c r="L1944" s="1">
        <v>5</v>
      </c>
      <c r="M1944" s="1">
        <v>-9</v>
      </c>
      <c r="N1944" s="1">
        <v>5</v>
      </c>
      <c r="O1944" s="1">
        <v>6</v>
      </c>
      <c r="P1944" s="1">
        <v>12</v>
      </c>
      <c r="Q1944" s="1">
        <v>4</v>
      </c>
    </row>
    <row r="1945" spans="1:21">
      <c r="A1945" s="83">
        <v>8</v>
      </c>
      <c r="B1945" s="83">
        <v>2010</v>
      </c>
      <c r="C1945" s="84" t="s">
        <v>572</v>
      </c>
      <c r="F1945" s="1" t="s">
        <v>462</v>
      </c>
    </row>
    <row r="1946" spans="1:21">
      <c r="A1946" s="83">
        <v>8</v>
      </c>
      <c r="B1946" s="83">
        <v>2010</v>
      </c>
      <c r="C1946" s="84" t="s">
        <v>572</v>
      </c>
      <c r="D1946" s="84" t="s">
        <v>579</v>
      </c>
      <c r="F1946" s="1" t="s">
        <v>463</v>
      </c>
    </row>
    <row r="1947" spans="1:21">
      <c r="A1947" s="83">
        <v>8</v>
      </c>
      <c r="B1947" s="83">
        <v>2010</v>
      </c>
      <c r="C1947" s="84" t="s">
        <v>572</v>
      </c>
      <c r="D1947" s="84" t="s">
        <v>579</v>
      </c>
      <c r="F1947" s="1" t="s">
        <v>464</v>
      </c>
      <c r="G1947" s="1">
        <v>4</v>
      </c>
      <c r="H1947" s="1">
        <v>5</v>
      </c>
      <c r="I1947" s="1">
        <v>-9</v>
      </c>
      <c r="J1947" s="1">
        <v>-23</v>
      </c>
      <c r="K1947" s="1">
        <v>8</v>
      </c>
      <c r="L1947" s="1">
        <v>49</v>
      </c>
      <c r="M1947" s="1">
        <v>89</v>
      </c>
      <c r="N1947" s="1">
        <v>95</v>
      </c>
      <c r="O1947" s="1">
        <v>92</v>
      </c>
      <c r="P1947" s="1">
        <v>91</v>
      </c>
      <c r="Q1947" s="1">
        <v>87</v>
      </c>
    </row>
    <row r="1948" spans="1:21">
      <c r="A1948" s="83">
        <v>8</v>
      </c>
      <c r="B1948" s="83">
        <v>2010</v>
      </c>
      <c r="C1948" s="84" t="s">
        <v>572</v>
      </c>
      <c r="D1948" s="84" t="s">
        <v>579</v>
      </c>
      <c r="F1948" s="1" t="s">
        <v>465</v>
      </c>
      <c r="G1948" s="1">
        <v>0</v>
      </c>
      <c r="H1948" s="1">
        <v>0</v>
      </c>
      <c r="I1948" s="1">
        <v>4</v>
      </c>
      <c r="J1948" s="1">
        <v>-6</v>
      </c>
      <c r="K1948" s="1">
        <v>-2</v>
      </c>
      <c r="L1948" s="1">
        <v>-5</v>
      </c>
      <c r="M1948" s="1">
        <v>-4</v>
      </c>
      <c r="N1948" s="1">
        <v>-2</v>
      </c>
      <c r="O1948" s="1">
        <v>-2</v>
      </c>
      <c r="P1948" s="1">
        <v>-2</v>
      </c>
      <c r="Q1948" s="1">
        <v>-2</v>
      </c>
    </row>
    <row r="1949" spans="1:21">
      <c r="A1949" s="83">
        <v>8</v>
      </c>
      <c r="B1949" s="83">
        <v>2010</v>
      </c>
      <c r="C1949" s="84" t="s">
        <v>572</v>
      </c>
      <c r="D1949" s="84" t="s">
        <v>579</v>
      </c>
      <c r="F1949" s="1" t="s">
        <v>430</v>
      </c>
      <c r="G1949" s="1">
        <v>21</v>
      </c>
      <c r="H1949" s="1">
        <v>25</v>
      </c>
      <c r="I1949" s="1">
        <v>0</v>
      </c>
      <c r="J1949" s="1">
        <v>0</v>
      </c>
      <c r="K1949" s="1">
        <v>0</v>
      </c>
      <c r="L1949" s="1">
        <v>0</v>
      </c>
      <c r="M1949" s="1">
        <v>0</v>
      </c>
      <c r="N1949" s="1">
        <v>0</v>
      </c>
      <c r="O1949" s="1">
        <v>0</v>
      </c>
      <c r="P1949" s="1">
        <v>0</v>
      </c>
      <c r="Q1949" s="1">
        <v>0</v>
      </c>
    </row>
    <row r="1950" spans="1:21">
      <c r="A1950" s="83">
        <v>8</v>
      </c>
      <c r="B1950" s="83">
        <v>2010</v>
      </c>
      <c r="C1950" s="84" t="s">
        <v>572</v>
      </c>
      <c r="D1950" s="84" t="s">
        <v>579</v>
      </c>
      <c r="F1950" s="1" t="s">
        <v>466</v>
      </c>
      <c r="G1950" s="1">
        <v>-11</v>
      </c>
      <c r="H1950" s="1">
        <v>4</v>
      </c>
      <c r="I1950" s="1">
        <v>5</v>
      </c>
      <c r="J1950" s="1">
        <v>3</v>
      </c>
      <c r="K1950" s="1">
        <v>1</v>
      </c>
      <c r="L1950" s="1">
        <v>2</v>
      </c>
      <c r="M1950" s="1">
        <v>1</v>
      </c>
      <c r="N1950" s="1">
        <v>1</v>
      </c>
      <c r="O1950" s="1">
        <v>1</v>
      </c>
      <c r="P1950" s="1">
        <v>1</v>
      </c>
      <c r="Q1950" s="1">
        <v>2</v>
      </c>
    </row>
    <row r="1951" spans="1:21">
      <c r="A1951" s="83">
        <v>8</v>
      </c>
      <c r="B1951" s="83">
        <v>2010</v>
      </c>
      <c r="C1951" s="84" t="s">
        <v>572</v>
      </c>
      <c r="D1951" s="84" t="s">
        <v>579</v>
      </c>
      <c r="F1951" s="1" t="s">
        <v>296</v>
      </c>
      <c r="G1951" s="1">
        <v>3</v>
      </c>
      <c r="H1951" s="1">
        <v>28</v>
      </c>
      <c r="I1951" s="1">
        <v>2</v>
      </c>
      <c r="J1951" s="1">
        <v>1</v>
      </c>
      <c r="K1951" s="1">
        <v>-2</v>
      </c>
      <c r="L1951" s="1">
        <v>-3</v>
      </c>
      <c r="M1951" s="1">
        <v>-1</v>
      </c>
      <c r="N1951" s="1">
        <v>1</v>
      </c>
      <c r="O1951" s="1">
        <v>0</v>
      </c>
      <c r="P1951" s="1">
        <v>1</v>
      </c>
      <c r="Q1951" s="1">
        <v>1</v>
      </c>
    </row>
    <row r="1952" spans="1:21">
      <c r="A1952" s="83">
        <v>8</v>
      </c>
      <c r="B1952" s="83">
        <v>2010</v>
      </c>
      <c r="C1952" s="84" t="s">
        <v>572</v>
      </c>
      <c r="D1952" s="84" t="s">
        <v>579</v>
      </c>
      <c r="F1952" s="1" t="s">
        <v>439</v>
      </c>
    </row>
    <row r="1953" spans="1:17">
      <c r="A1953" s="83">
        <v>8</v>
      </c>
      <c r="B1953" s="83">
        <v>2010</v>
      </c>
      <c r="C1953" s="84" t="s">
        <v>572</v>
      </c>
      <c r="D1953" s="84" t="s">
        <v>579</v>
      </c>
      <c r="F1953" s="1" t="s">
        <v>432</v>
      </c>
      <c r="G1953" s="1">
        <v>5</v>
      </c>
      <c r="H1953" s="1">
        <v>23</v>
      </c>
      <c r="I1953" s="1">
        <v>30</v>
      </c>
      <c r="J1953" s="1">
        <v>32</v>
      </c>
      <c r="K1953" s="1">
        <v>33</v>
      </c>
      <c r="L1953" s="1">
        <v>34</v>
      </c>
      <c r="M1953" s="1">
        <v>35</v>
      </c>
      <c r="N1953" s="1">
        <v>35</v>
      </c>
      <c r="O1953" s="1">
        <v>36</v>
      </c>
      <c r="P1953" s="1">
        <v>37</v>
      </c>
      <c r="Q1953" s="1">
        <v>38</v>
      </c>
    </row>
    <row r="1954" spans="1:17">
      <c r="A1954" s="83">
        <v>8</v>
      </c>
      <c r="B1954" s="83">
        <v>2010</v>
      </c>
      <c r="C1954" s="84" t="s">
        <v>572</v>
      </c>
      <c r="D1954" s="84" t="s">
        <v>579</v>
      </c>
      <c r="F1954" s="1" t="s">
        <v>433</v>
      </c>
      <c r="G1954" s="1">
        <v>0</v>
      </c>
      <c r="H1954" s="1">
        <v>5</v>
      </c>
      <c r="I1954" s="1">
        <v>9</v>
      </c>
      <c r="J1954" s="1">
        <v>11</v>
      </c>
      <c r="K1954" s="1">
        <v>12</v>
      </c>
      <c r="L1954" s="1">
        <v>13</v>
      </c>
      <c r="M1954" s="1">
        <v>14</v>
      </c>
      <c r="N1954" s="1">
        <v>14</v>
      </c>
      <c r="O1954" s="1">
        <v>14</v>
      </c>
      <c r="P1954" s="1">
        <v>14</v>
      </c>
      <c r="Q1954" s="1">
        <v>15</v>
      </c>
    </row>
    <row r="1955" spans="1:17">
      <c r="A1955" s="83">
        <v>8</v>
      </c>
      <c r="B1955" s="83">
        <v>2010</v>
      </c>
      <c r="C1955" s="84" t="s">
        <v>572</v>
      </c>
      <c r="D1955" s="84" t="s">
        <v>580</v>
      </c>
      <c r="F1955" s="1" t="s">
        <v>434</v>
      </c>
      <c r="G1955" s="1">
        <v>0</v>
      </c>
      <c r="H1955" s="1">
        <v>1</v>
      </c>
      <c r="I1955" s="1">
        <v>2</v>
      </c>
      <c r="J1955" s="1">
        <v>4</v>
      </c>
      <c r="K1955" s="1">
        <v>4</v>
      </c>
      <c r="L1955" s="1">
        <v>5</v>
      </c>
      <c r="M1955" s="1">
        <v>9</v>
      </c>
      <c r="N1955" s="1">
        <v>13</v>
      </c>
      <c r="O1955" s="1">
        <v>16</v>
      </c>
      <c r="P1955" s="1">
        <v>19</v>
      </c>
      <c r="Q1955" s="1">
        <v>22</v>
      </c>
    </row>
    <row r="1956" spans="1:17">
      <c r="A1956" s="83">
        <v>8</v>
      </c>
      <c r="B1956" s="83">
        <v>2010</v>
      </c>
    </row>
    <row r="1957" spans="1:17">
      <c r="A1957" s="83">
        <v>8</v>
      </c>
      <c r="B1957" s="83">
        <v>2010</v>
      </c>
      <c r="C1957" s="84" t="s">
        <v>570</v>
      </c>
      <c r="F1957" s="1" t="s">
        <v>467</v>
      </c>
    </row>
    <row r="1958" spans="1:17">
      <c r="A1958" s="83">
        <v>8</v>
      </c>
      <c r="B1958" s="83">
        <v>2010</v>
      </c>
      <c r="C1958" s="84" t="s">
        <v>570</v>
      </c>
      <c r="D1958" s="84" t="s">
        <v>578</v>
      </c>
      <c r="F1958" s="1" t="s">
        <v>460</v>
      </c>
      <c r="G1958" s="1">
        <v>-4</v>
      </c>
      <c r="H1958" s="1">
        <v>15</v>
      </c>
      <c r="I1958" s="1">
        <v>20</v>
      </c>
      <c r="J1958" s="1">
        <v>22</v>
      </c>
      <c r="K1958" s="1">
        <v>47</v>
      </c>
      <c r="L1958" s="1">
        <v>65</v>
      </c>
      <c r="M1958" s="1">
        <v>89</v>
      </c>
      <c r="N1958" s="1">
        <v>110</v>
      </c>
      <c r="O1958" s="1">
        <v>133</v>
      </c>
      <c r="P1958" s="1">
        <v>147</v>
      </c>
      <c r="Q1958" s="1">
        <v>147</v>
      </c>
    </row>
    <row r="1959" spans="1:17">
      <c r="A1959" s="83">
        <v>8</v>
      </c>
      <c r="B1959" s="83">
        <v>2010</v>
      </c>
      <c r="C1959" s="84" t="s">
        <v>570</v>
      </c>
      <c r="D1959" s="84" t="s">
        <v>579</v>
      </c>
      <c r="F1959" s="1" t="s">
        <v>462</v>
      </c>
    </row>
    <row r="1960" spans="1:17">
      <c r="A1960" s="83">
        <v>8</v>
      </c>
      <c r="B1960" s="83">
        <v>2010</v>
      </c>
      <c r="C1960" s="84" t="s">
        <v>570</v>
      </c>
      <c r="D1960" s="84" t="s">
        <v>579</v>
      </c>
      <c r="F1960" s="1" t="s">
        <v>463</v>
      </c>
    </row>
    <row r="1961" spans="1:17">
      <c r="A1961" s="83">
        <v>8</v>
      </c>
      <c r="B1961" s="83">
        <v>2010</v>
      </c>
      <c r="C1961" s="84" t="s">
        <v>570</v>
      </c>
      <c r="D1961" s="84" t="s">
        <v>579</v>
      </c>
      <c r="F1961" s="1" t="s">
        <v>468</v>
      </c>
      <c r="G1961" s="1">
        <v>0</v>
      </c>
      <c r="H1961" s="1">
        <v>-2</v>
      </c>
      <c r="I1961" s="1">
        <v>-1</v>
      </c>
      <c r="J1961" s="1">
        <v>0</v>
      </c>
      <c r="K1961" s="1">
        <v>1</v>
      </c>
      <c r="L1961" s="1">
        <v>6</v>
      </c>
      <c r="M1961" s="1">
        <v>11</v>
      </c>
      <c r="N1961" s="1">
        <v>17</v>
      </c>
      <c r="O1961" s="1">
        <v>22</v>
      </c>
      <c r="P1961" s="1">
        <v>27</v>
      </c>
      <c r="Q1961" s="1">
        <v>32</v>
      </c>
    </row>
    <row r="1962" spans="1:17">
      <c r="A1962" s="83">
        <v>8</v>
      </c>
      <c r="B1962" s="83">
        <v>2010</v>
      </c>
      <c r="C1962" s="84" t="s">
        <v>570</v>
      </c>
      <c r="D1962" s="84" t="s">
        <v>579</v>
      </c>
      <c r="F1962" s="1" t="s">
        <v>437</v>
      </c>
      <c r="G1962" s="1">
        <v>0</v>
      </c>
      <c r="H1962" s="1">
        <v>-1</v>
      </c>
      <c r="I1962" s="1">
        <v>-5</v>
      </c>
      <c r="J1962" s="1">
        <v>-6</v>
      </c>
      <c r="K1962" s="1">
        <v>-3</v>
      </c>
      <c r="L1962" s="1">
        <v>2</v>
      </c>
      <c r="M1962" s="1">
        <v>6</v>
      </c>
      <c r="N1962" s="1">
        <v>9</v>
      </c>
      <c r="O1962" s="1">
        <v>13</v>
      </c>
      <c r="P1962" s="1">
        <v>17</v>
      </c>
      <c r="Q1962" s="1">
        <v>22</v>
      </c>
    </row>
    <row r="1963" spans="1:17">
      <c r="A1963" s="83">
        <v>8</v>
      </c>
      <c r="B1963" s="83">
        <v>2010</v>
      </c>
      <c r="C1963" s="84" t="s">
        <v>570</v>
      </c>
      <c r="D1963" s="84" t="s">
        <v>579</v>
      </c>
      <c r="F1963" s="1" t="s">
        <v>438</v>
      </c>
      <c r="G1963" s="1">
        <v>0</v>
      </c>
      <c r="H1963" s="1">
        <v>-3</v>
      </c>
      <c r="I1963" s="1">
        <v>-3</v>
      </c>
      <c r="J1963" s="1">
        <v>0</v>
      </c>
      <c r="K1963" s="1">
        <v>4</v>
      </c>
      <c r="L1963" s="1">
        <v>5</v>
      </c>
      <c r="M1963" s="1">
        <v>5</v>
      </c>
      <c r="N1963" s="1">
        <v>4</v>
      </c>
      <c r="O1963" s="1">
        <v>3</v>
      </c>
      <c r="P1963" s="1">
        <v>3</v>
      </c>
      <c r="Q1963" s="1">
        <v>3</v>
      </c>
    </row>
    <row r="1964" spans="1:17">
      <c r="A1964" s="83">
        <v>8</v>
      </c>
      <c r="B1964" s="83">
        <v>2010</v>
      </c>
      <c r="C1964" s="84" t="s">
        <v>570</v>
      </c>
      <c r="D1964" s="84" t="s">
        <v>579</v>
      </c>
      <c r="F1964" s="1" t="s">
        <v>430</v>
      </c>
      <c r="G1964" s="1">
        <v>-5</v>
      </c>
      <c r="H1964" s="1">
        <v>-15</v>
      </c>
      <c r="I1964" s="1">
        <v>0</v>
      </c>
      <c r="J1964" s="1">
        <v>3</v>
      </c>
      <c r="K1964" s="1">
        <v>2</v>
      </c>
      <c r="L1964" s="1">
        <v>1</v>
      </c>
      <c r="M1964" s="1">
        <v>2</v>
      </c>
      <c r="N1964" s="1">
        <v>2</v>
      </c>
      <c r="O1964" s="1">
        <v>2</v>
      </c>
      <c r="P1964" s="1">
        <v>3</v>
      </c>
      <c r="Q1964" s="1">
        <v>3</v>
      </c>
    </row>
    <row r="1965" spans="1:17">
      <c r="A1965" s="83">
        <v>8</v>
      </c>
      <c r="B1965" s="83">
        <v>2010</v>
      </c>
      <c r="C1965" s="84" t="s">
        <v>570</v>
      </c>
      <c r="D1965" s="84" t="s">
        <v>579</v>
      </c>
      <c r="F1965" s="1" t="s">
        <v>296</v>
      </c>
      <c r="G1965" s="1">
        <v>0</v>
      </c>
      <c r="H1965" s="1">
        <v>1</v>
      </c>
      <c r="I1965" s="1">
        <v>-1</v>
      </c>
      <c r="J1965" s="1">
        <v>-2</v>
      </c>
      <c r="K1965" s="1">
        <v>0</v>
      </c>
      <c r="L1965" s="1">
        <v>2</v>
      </c>
      <c r="M1965" s="1">
        <v>3</v>
      </c>
      <c r="N1965" s="1">
        <v>5</v>
      </c>
      <c r="O1965" s="1">
        <v>8</v>
      </c>
      <c r="P1965" s="1">
        <v>9</v>
      </c>
      <c r="Q1965" s="1">
        <v>10</v>
      </c>
    </row>
    <row r="1966" spans="1:17">
      <c r="A1966" s="83">
        <v>8</v>
      </c>
      <c r="B1966" s="83">
        <v>2010</v>
      </c>
      <c r="C1966" s="84" t="s">
        <v>570</v>
      </c>
      <c r="D1966" s="84" t="s">
        <v>579</v>
      </c>
      <c r="F1966" s="1" t="s">
        <v>439</v>
      </c>
      <c r="G1966" s="1">
        <v>0</v>
      </c>
      <c r="H1966" s="1">
        <v>1</v>
      </c>
      <c r="I1966" s="1">
        <v>4</v>
      </c>
      <c r="J1966" s="1">
        <v>9</v>
      </c>
      <c r="K1966" s="1">
        <v>16</v>
      </c>
      <c r="L1966" s="1">
        <v>23</v>
      </c>
      <c r="M1966" s="1">
        <v>32</v>
      </c>
      <c r="N1966" s="1">
        <v>39</v>
      </c>
      <c r="O1966" s="1">
        <v>44</v>
      </c>
      <c r="P1966" s="1">
        <v>49</v>
      </c>
      <c r="Q1966" s="1">
        <v>54</v>
      </c>
    </row>
    <row r="1967" spans="1:17">
      <c r="A1967" s="83">
        <v>8</v>
      </c>
      <c r="B1967" s="83">
        <v>2010</v>
      </c>
      <c r="C1967" s="84" t="s">
        <v>570</v>
      </c>
      <c r="D1967" s="84" t="s">
        <v>580</v>
      </c>
      <c r="F1967" s="1" t="s">
        <v>440</v>
      </c>
    </row>
    <row r="1968" spans="1:17">
      <c r="A1968" s="83">
        <v>8</v>
      </c>
      <c r="B1968" s="83">
        <v>2010</v>
      </c>
      <c r="C1968" s="84" t="s">
        <v>570</v>
      </c>
      <c r="D1968" s="84" t="s">
        <v>580</v>
      </c>
      <c r="F1968" s="1" t="s">
        <v>441</v>
      </c>
      <c r="G1968" s="1">
        <v>0</v>
      </c>
      <c r="H1968" s="1">
        <v>0</v>
      </c>
      <c r="I1968" s="1">
        <v>-1</v>
      </c>
      <c r="J1968" s="1">
        <v>-3</v>
      </c>
      <c r="K1968" s="1">
        <v>-6</v>
      </c>
      <c r="L1968" s="1">
        <v>-8</v>
      </c>
      <c r="M1968" s="1">
        <v>-9</v>
      </c>
      <c r="N1968" s="1">
        <v>-10</v>
      </c>
      <c r="O1968" s="1">
        <v>-11</v>
      </c>
      <c r="P1968" s="1">
        <v>-12</v>
      </c>
      <c r="Q1968" s="1">
        <v>-12</v>
      </c>
    </row>
    <row r="1969" spans="1:17">
      <c r="A1969" s="83">
        <v>8</v>
      </c>
      <c r="B1969" s="83">
        <v>2010</v>
      </c>
      <c r="C1969" s="84" t="s">
        <v>570</v>
      </c>
      <c r="D1969" s="84" t="s">
        <v>580</v>
      </c>
      <c r="F1969" s="1" t="s">
        <v>469</v>
      </c>
      <c r="G1969" s="1">
        <v>-6</v>
      </c>
      <c r="H1969" s="1">
        <v>-11</v>
      </c>
      <c r="I1969" s="1">
        <v>-24</v>
      </c>
      <c r="J1969" s="1">
        <v>-19</v>
      </c>
      <c r="K1969" s="1">
        <v>0</v>
      </c>
      <c r="L1969" s="1">
        <v>17</v>
      </c>
      <c r="M1969" s="1">
        <v>32</v>
      </c>
      <c r="N1969" s="1">
        <v>35</v>
      </c>
      <c r="O1969" s="1">
        <v>35</v>
      </c>
      <c r="P1969" s="1">
        <v>37</v>
      </c>
      <c r="Q1969" s="1">
        <v>39</v>
      </c>
    </row>
    <row r="1970" spans="1:17">
      <c r="A1970" s="83">
        <v>8</v>
      </c>
      <c r="B1970" s="83">
        <v>2010</v>
      </c>
    </row>
    <row r="1971" spans="1:17">
      <c r="A1971" s="83">
        <v>8</v>
      </c>
      <c r="B1971" s="83">
        <v>2010</v>
      </c>
      <c r="C1971" s="84" t="s">
        <v>571</v>
      </c>
      <c r="F1971" s="1" t="s">
        <v>470</v>
      </c>
    </row>
    <row r="1972" spans="1:17">
      <c r="A1972" s="83">
        <v>8</v>
      </c>
      <c r="B1972" s="83">
        <v>2010</v>
      </c>
      <c r="C1972" s="84" t="s">
        <v>571</v>
      </c>
      <c r="D1972" s="84" t="s">
        <v>578</v>
      </c>
      <c r="F1972" s="1" t="s">
        <v>460</v>
      </c>
      <c r="G1972" s="1">
        <v>-21</v>
      </c>
      <c r="H1972" s="1">
        <v>-38</v>
      </c>
      <c r="I1972" s="1">
        <v>-40</v>
      </c>
      <c r="J1972" s="1">
        <v>-38</v>
      </c>
      <c r="K1972" s="1">
        <v>-29</v>
      </c>
      <c r="L1972" s="1">
        <v>-20</v>
      </c>
      <c r="M1972" s="1">
        <v>-5</v>
      </c>
      <c r="N1972" s="1">
        <v>-3</v>
      </c>
      <c r="O1972" s="1">
        <v>13</v>
      </c>
      <c r="P1972" s="1">
        <v>22</v>
      </c>
      <c r="Q1972" s="1">
        <v>23</v>
      </c>
    </row>
    <row r="1973" spans="1:17">
      <c r="A1973" s="83">
        <v>8</v>
      </c>
      <c r="B1973" s="83">
        <v>2010</v>
      </c>
      <c r="C1973" s="84" t="s">
        <v>571</v>
      </c>
      <c r="D1973" s="84" t="s">
        <v>579</v>
      </c>
      <c r="F1973" s="1" t="s">
        <v>462</v>
      </c>
    </row>
    <row r="1974" spans="1:17">
      <c r="A1974" s="83">
        <v>8</v>
      </c>
      <c r="B1974" s="83">
        <v>2010</v>
      </c>
      <c r="C1974" s="84" t="s">
        <v>571</v>
      </c>
      <c r="D1974" s="84" t="s">
        <v>579</v>
      </c>
      <c r="F1974" s="1" t="s">
        <v>463</v>
      </c>
    </row>
    <row r="1975" spans="1:17">
      <c r="A1975" s="83">
        <v>8</v>
      </c>
      <c r="B1975" s="83">
        <v>2010</v>
      </c>
      <c r="C1975" s="84" t="s">
        <v>571</v>
      </c>
      <c r="D1975" s="84" t="s">
        <v>579</v>
      </c>
      <c r="F1975" s="1" t="s">
        <v>290</v>
      </c>
      <c r="G1975" s="1">
        <v>-13</v>
      </c>
      <c r="H1975" s="1">
        <v>-11</v>
      </c>
      <c r="I1975" s="1">
        <v>0</v>
      </c>
      <c r="J1975" s="1">
        <v>1</v>
      </c>
      <c r="K1975" s="1">
        <v>-10</v>
      </c>
      <c r="L1975" s="1">
        <v>-4</v>
      </c>
      <c r="M1975" s="1">
        <v>-5</v>
      </c>
      <c r="N1975" s="1">
        <v>0</v>
      </c>
      <c r="O1975" s="1">
        <v>5</v>
      </c>
      <c r="P1975" s="1">
        <v>-7</v>
      </c>
      <c r="Q1975" s="1">
        <v>-8</v>
      </c>
    </row>
    <row r="1976" spans="1:17">
      <c r="A1976" s="83">
        <v>8</v>
      </c>
      <c r="B1976" s="83">
        <v>2010</v>
      </c>
      <c r="C1976" s="84" t="s">
        <v>571</v>
      </c>
      <c r="D1976" s="84" t="s">
        <v>579</v>
      </c>
      <c r="F1976" s="1" t="s">
        <v>437</v>
      </c>
      <c r="G1976" s="1">
        <v>-2</v>
      </c>
      <c r="H1976" s="1">
        <v>-2</v>
      </c>
      <c r="I1976" s="1">
        <v>-3</v>
      </c>
      <c r="J1976" s="1">
        <v>-3</v>
      </c>
      <c r="K1976" s="1">
        <v>-3</v>
      </c>
      <c r="L1976" s="1">
        <v>-4</v>
      </c>
      <c r="M1976" s="1">
        <v>-4</v>
      </c>
      <c r="N1976" s="1">
        <v>-4</v>
      </c>
      <c r="O1976" s="1">
        <v>-5</v>
      </c>
      <c r="P1976" s="1">
        <v>-5</v>
      </c>
      <c r="Q1976" s="1">
        <v>-5</v>
      </c>
    </row>
    <row r="1977" spans="1:17">
      <c r="A1977" s="83">
        <v>8</v>
      </c>
      <c r="B1977" s="83">
        <v>2010</v>
      </c>
      <c r="C1977" s="84" t="s">
        <v>571</v>
      </c>
      <c r="D1977" s="84" t="s">
        <v>579</v>
      </c>
      <c r="F1977" s="1" t="s">
        <v>471</v>
      </c>
      <c r="G1977" s="1">
        <v>-2</v>
      </c>
      <c r="H1977" s="1">
        <v>1</v>
      </c>
      <c r="I1977" s="1">
        <v>2</v>
      </c>
      <c r="J1977" s="1">
        <v>2</v>
      </c>
      <c r="K1977" s="1">
        <v>-1</v>
      </c>
      <c r="L1977" s="1">
        <v>0</v>
      </c>
      <c r="M1977" s="1">
        <v>-2</v>
      </c>
      <c r="N1977" s="1">
        <v>-3</v>
      </c>
      <c r="O1977" s="1">
        <v>-4</v>
      </c>
      <c r="P1977" s="1">
        <v>-5</v>
      </c>
      <c r="Q1977" s="1">
        <v>-10</v>
      </c>
    </row>
    <row r="1978" spans="1:17">
      <c r="A1978" s="83">
        <v>8</v>
      </c>
      <c r="B1978" s="83">
        <v>2010</v>
      </c>
      <c r="C1978" s="84" t="s">
        <v>571</v>
      </c>
      <c r="D1978" s="84" t="s">
        <v>579</v>
      </c>
      <c r="F1978" s="1" t="s">
        <v>430</v>
      </c>
      <c r="G1978" s="1">
        <v>-1</v>
      </c>
      <c r="H1978" s="1">
        <v>-6</v>
      </c>
      <c r="I1978" s="1">
        <v>-2</v>
      </c>
      <c r="J1978" s="1">
        <v>-1</v>
      </c>
      <c r="K1978" s="1">
        <v>-1</v>
      </c>
      <c r="L1978" s="1">
        <v>-1</v>
      </c>
      <c r="M1978" s="1">
        <v>-1</v>
      </c>
      <c r="N1978" s="1">
        <v>-1</v>
      </c>
      <c r="O1978" s="1">
        <v>-1</v>
      </c>
      <c r="P1978" s="1">
        <v>-1</v>
      </c>
      <c r="Q1978" s="1">
        <v>-2</v>
      </c>
    </row>
    <row r="1979" spans="1:17">
      <c r="A1979" s="83">
        <v>8</v>
      </c>
      <c r="B1979" s="83">
        <v>2010</v>
      </c>
      <c r="C1979" s="84" t="s">
        <v>571</v>
      </c>
      <c r="D1979" s="84" t="s">
        <v>579</v>
      </c>
      <c r="F1979" s="1" t="s">
        <v>448</v>
      </c>
      <c r="G1979" s="1">
        <v>20</v>
      </c>
      <c r="H1979" s="1">
        <v>1</v>
      </c>
      <c r="I1979" s="1">
        <v>-2</v>
      </c>
      <c r="J1979" s="1">
        <v>-3</v>
      </c>
      <c r="K1979" s="1">
        <v>-3</v>
      </c>
      <c r="L1979" s="1">
        <v>-3</v>
      </c>
      <c r="M1979" s="1">
        <v>-2</v>
      </c>
      <c r="N1979" s="1">
        <v>-1</v>
      </c>
      <c r="O1979" s="1">
        <v>0</v>
      </c>
      <c r="P1979" s="1">
        <v>1</v>
      </c>
      <c r="Q1979" s="1">
        <v>0</v>
      </c>
    </row>
    <row r="1980" spans="1:17">
      <c r="A1980" s="83">
        <v>8</v>
      </c>
      <c r="B1980" s="83">
        <v>2010</v>
      </c>
      <c r="C1980" s="84" t="s">
        <v>571</v>
      </c>
      <c r="D1980" s="84" t="s">
        <v>579</v>
      </c>
      <c r="F1980" s="1" t="s">
        <v>449</v>
      </c>
      <c r="G1980" s="1">
        <v>-13</v>
      </c>
      <c r="H1980" s="1">
        <v>2</v>
      </c>
      <c r="I1980" s="1">
        <v>-1</v>
      </c>
      <c r="J1980" s="1">
        <v>4</v>
      </c>
      <c r="K1980" s="1">
        <v>2</v>
      </c>
      <c r="L1980" s="1">
        <v>2</v>
      </c>
      <c r="M1980" s="1">
        <v>1</v>
      </c>
      <c r="N1980" s="1">
        <v>-2</v>
      </c>
      <c r="O1980" s="1">
        <v>-4</v>
      </c>
      <c r="P1980" s="1">
        <v>-4</v>
      </c>
      <c r="Q1980" s="1">
        <v>-1</v>
      </c>
    </row>
    <row r="1981" spans="1:17">
      <c r="A1981" s="83">
        <v>8</v>
      </c>
      <c r="B1981" s="83">
        <v>2010</v>
      </c>
      <c r="C1981" s="84" t="s">
        <v>571</v>
      </c>
      <c r="D1981" s="84" t="s">
        <v>579</v>
      </c>
      <c r="F1981" s="1" t="s">
        <v>472</v>
      </c>
      <c r="G1981" s="1">
        <v>-39</v>
      </c>
      <c r="H1981" s="1">
        <v>2</v>
      </c>
      <c r="I1981" s="1">
        <v>2</v>
      </c>
      <c r="J1981" s="1">
        <v>1</v>
      </c>
      <c r="K1981" s="1">
        <v>1</v>
      </c>
      <c r="L1981" s="1">
        <v>0</v>
      </c>
      <c r="M1981" s="1">
        <v>0</v>
      </c>
      <c r="N1981" s="1">
        <v>0</v>
      </c>
      <c r="O1981" s="1">
        <v>0</v>
      </c>
      <c r="P1981" s="1">
        <v>0</v>
      </c>
      <c r="Q1981" s="1">
        <v>0</v>
      </c>
    </row>
    <row r="1982" spans="1:17">
      <c r="A1982" s="83">
        <v>8</v>
      </c>
      <c r="B1982" s="83">
        <v>2010</v>
      </c>
      <c r="C1982" s="84" t="s">
        <v>571</v>
      </c>
      <c r="D1982" s="84" t="s">
        <v>579</v>
      </c>
      <c r="F1982" s="1" t="s">
        <v>296</v>
      </c>
      <c r="G1982" s="1">
        <v>-4</v>
      </c>
      <c r="H1982" s="1">
        <v>-2</v>
      </c>
      <c r="I1982" s="1">
        <v>1</v>
      </c>
      <c r="J1982" s="1">
        <v>1</v>
      </c>
      <c r="K1982" s="1">
        <v>2</v>
      </c>
      <c r="L1982" s="1">
        <v>2</v>
      </c>
      <c r="M1982" s="1">
        <v>2</v>
      </c>
      <c r="N1982" s="1">
        <v>3</v>
      </c>
      <c r="O1982" s="1">
        <v>2</v>
      </c>
      <c r="P1982" s="1">
        <v>2</v>
      </c>
      <c r="Q1982" s="1">
        <v>3</v>
      </c>
    </row>
    <row r="1983" spans="1:17">
      <c r="A1983" s="83">
        <v>8</v>
      </c>
      <c r="B1983" s="83">
        <v>2010</v>
      </c>
      <c r="C1983" s="84" t="s">
        <v>571</v>
      </c>
      <c r="D1983" s="84" t="s">
        <v>579</v>
      </c>
      <c r="F1983" s="1" t="s">
        <v>439</v>
      </c>
      <c r="G1983" s="1">
        <v>-14</v>
      </c>
      <c r="H1983" s="1">
        <v>2</v>
      </c>
      <c r="I1983" s="1">
        <v>1</v>
      </c>
      <c r="J1983" s="1">
        <v>1</v>
      </c>
      <c r="K1983" s="1">
        <v>1</v>
      </c>
      <c r="L1983" s="1">
        <v>0</v>
      </c>
      <c r="M1983" s="1">
        <v>-1</v>
      </c>
      <c r="N1983" s="1">
        <v>-1</v>
      </c>
      <c r="O1983" s="1">
        <v>-1</v>
      </c>
      <c r="P1983" s="1">
        <v>-1</v>
      </c>
      <c r="Q1983" s="1">
        <v>-1</v>
      </c>
    </row>
    <row r="1984" spans="1:17">
      <c r="A1984" s="83">
        <v>8</v>
      </c>
      <c r="B1984" s="83">
        <v>2010</v>
      </c>
      <c r="C1984" s="84" t="s">
        <v>571</v>
      </c>
      <c r="D1984" s="84" t="s">
        <v>580</v>
      </c>
      <c r="F1984" s="1" t="s">
        <v>440</v>
      </c>
    </row>
    <row r="1985" spans="1:17">
      <c r="A1985" s="83">
        <v>8</v>
      </c>
      <c r="B1985" s="83">
        <v>2010</v>
      </c>
      <c r="C1985" s="84" t="s">
        <v>571</v>
      </c>
      <c r="D1985" s="84" t="s">
        <v>580</v>
      </c>
      <c r="F1985" s="1" t="s">
        <v>441</v>
      </c>
      <c r="G1985" s="1">
        <v>0</v>
      </c>
      <c r="H1985" s="1">
        <v>0</v>
      </c>
      <c r="I1985" s="1">
        <v>0</v>
      </c>
      <c r="J1985" s="1">
        <v>1</v>
      </c>
      <c r="K1985" s="1">
        <v>3</v>
      </c>
      <c r="L1985" s="1">
        <v>5</v>
      </c>
      <c r="M1985" s="1">
        <v>6</v>
      </c>
      <c r="N1985" s="1">
        <v>6</v>
      </c>
      <c r="O1985" s="1">
        <v>6</v>
      </c>
      <c r="P1985" s="1">
        <v>5</v>
      </c>
      <c r="Q1985" s="1">
        <v>3</v>
      </c>
    </row>
    <row r="1986" spans="1:17">
      <c r="A1986" s="83">
        <v>8</v>
      </c>
      <c r="B1986" s="83">
        <v>2010</v>
      </c>
      <c r="C1986" s="84" t="s">
        <v>571</v>
      </c>
      <c r="D1986" s="84" t="s">
        <v>580</v>
      </c>
      <c r="F1986" s="1" t="s">
        <v>296</v>
      </c>
      <c r="G1986" s="1">
        <v>-3</v>
      </c>
      <c r="H1986" s="1">
        <v>-3</v>
      </c>
      <c r="I1986" s="1">
        <v>-1</v>
      </c>
      <c r="J1986" s="1">
        <v>7</v>
      </c>
      <c r="K1986" s="1">
        <v>9</v>
      </c>
      <c r="L1986" s="1">
        <v>10</v>
      </c>
      <c r="M1986" s="1">
        <v>11</v>
      </c>
      <c r="N1986" s="1">
        <v>4</v>
      </c>
      <c r="O1986" s="1">
        <v>4</v>
      </c>
      <c r="P1986" s="1">
        <v>-1</v>
      </c>
      <c r="Q1986" s="1">
        <v>-3</v>
      </c>
    </row>
    <row r="1987" spans="1:17">
      <c r="A1987" s="83">
        <v>8</v>
      </c>
      <c r="B1987" s="83">
        <v>2010</v>
      </c>
    </row>
    <row r="1988" spans="1:17">
      <c r="A1988" s="83">
        <v>8</v>
      </c>
      <c r="B1988" s="83">
        <v>2010</v>
      </c>
      <c r="C1988" s="84" t="s">
        <v>575</v>
      </c>
      <c r="D1988" s="84" t="s">
        <v>586</v>
      </c>
      <c r="F1988" s="1" t="s">
        <v>473</v>
      </c>
      <c r="G1988" s="36">
        <f>+G1939-SUM(G1943:G1944)+SUM(G1947:G1955)-G1958+SUM(G1961:G1969)-G1972+SUM(G1975:G1986)</f>
        <v>1342.4950690119006</v>
      </c>
      <c r="H1988" s="36">
        <f t="shared" ref="H1988:Q1988" si="90">+H1939-SUM(H1943:H1944)+SUM(H1947:H1955)-H1958+SUM(H1961:H1969)-H1972+SUM(H1975:H1986)</f>
        <v>1065.5168458371752</v>
      </c>
      <c r="I1988" s="36">
        <f t="shared" si="90"/>
        <v>664.84875461757611</v>
      </c>
      <c r="J1988" s="36">
        <f t="shared" si="90"/>
        <v>524.61991925440657</v>
      </c>
      <c r="K1988" s="36">
        <f t="shared" si="90"/>
        <v>437.75551615946722</v>
      </c>
      <c r="L1988" s="36">
        <f t="shared" si="90"/>
        <v>507.08664501022503</v>
      </c>
      <c r="M1988" s="36">
        <f t="shared" si="90"/>
        <v>585.32067664580336</v>
      </c>
      <c r="N1988" s="36">
        <f t="shared" si="90"/>
        <v>578.61632962370913</v>
      </c>
      <c r="O1988" s="36">
        <f t="shared" si="90"/>
        <v>562.19193023300534</v>
      </c>
      <c r="P1988" s="36">
        <f t="shared" si="90"/>
        <v>633.76688841837426</v>
      </c>
      <c r="Q1988" s="36">
        <f t="shared" si="90"/>
        <v>685.12870109479013</v>
      </c>
    </row>
    <row r="1990" spans="1:17">
      <c r="A1990" s="83">
        <v>1</v>
      </c>
      <c r="B1990" s="83">
        <v>2011</v>
      </c>
      <c r="C1990" s="84" t="s">
        <v>574</v>
      </c>
      <c r="F1990" s="1" t="s">
        <v>399</v>
      </c>
      <c r="G1990" s="36"/>
    </row>
    <row r="1991" spans="1:17">
      <c r="A1991" s="83">
        <v>1</v>
      </c>
      <c r="B1991" s="83">
        <v>2011</v>
      </c>
      <c r="C1991" s="84" t="s">
        <v>572</v>
      </c>
      <c r="D1991" s="84" t="s">
        <v>578</v>
      </c>
      <c r="F1991" s="1" t="s">
        <v>174</v>
      </c>
    </row>
    <row r="1992" spans="1:17">
      <c r="A1992" s="83">
        <v>1</v>
      </c>
      <c r="B1992" s="83">
        <v>2011</v>
      </c>
      <c r="C1992" s="84" t="s">
        <v>572</v>
      </c>
      <c r="D1992" s="84" t="s">
        <v>578</v>
      </c>
      <c r="F1992" s="1" t="s">
        <v>474</v>
      </c>
      <c r="G1992" s="1">
        <v>-227</v>
      </c>
      <c r="H1992" s="1">
        <v>-238</v>
      </c>
      <c r="I1992" s="1">
        <v>-48</v>
      </c>
      <c r="J1992" s="1">
        <v>-3</v>
      </c>
      <c r="K1992" s="1">
        <v>10</v>
      </c>
      <c r="L1992" s="1">
        <v>8</v>
      </c>
      <c r="M1992" s="1">
        <v>6</v>
      </c>
      <c r="N1992" s="1">
        <v>5</v>
      </c>
      <c r="O1992" s="1">
        <v>4</v>
      </c>
      <c r="P1992" s="1">
        <v>3</v>
      </c>
    </row>
    <row r="1993" spans="1:17">
      <c r="A1993" s="83">
        <v>1</v>
      </c>
      <c r="B1993" s="83">
        <v>2011</v>
      </c>
      <c r="C1993" s="84" t="s">
        <v>572</v>
      </c>
      <c r="D1993" s="84" t="s">
        <v>578</v>
      </c>
      <c r="F1993" s="1" t="s">
        <v>475</v>
      </c>
      <c r="G1993" s="1">
        <v>-87</v>
      </c>
      <c r="H1993" s="1">
        <v>-40</v>
      </c>
      <c r="I1993" s="1">
        <v>7</v>
      </c>
      <c r="J1993" s="1">
        <v>23</v>
      </c>
      <c r="K1993" s="1">
        <v>41</v>
      </c>
      <c r="L1993" s="1">
        <v>-10</v>
      </c>
      <c r="M1993" s="1">
        <v>9</v>
      </c>
      <c r="N1993" s="1">
        <v>5</v>
      </c>
      <c r="O1993" s="1">
        <v>3</v>
      </c>
      <c r="P1993" s="1">
        <v>2</v>
      </c>
    </row>
    <row r="1994" spans="1:17">
      <c r="A1994" s="83">
        <v>1</v>
      </c>
      <c r="B1994" s="83">
        <v>2011</v>
      </c>
      <c r="C1994" s="84" t="s">
        <v>572</v>
      </c>
      <c r="D1994" s="84" t="s">
        <v>578</v>
      </c>
      <c r="F1994" s="1" t="s">
        <v>476</v>
      </c>
      <c r="G1994" s="1">
        <v>-87</v>
      </c>
      <c r="H1994" s="1">
        <v>-30</v>
      </c>
      <c r="I1994" s="1">
        <v>0</v>
      </c>
      <c r="J1994" s="1">
        <v>-1</v>
      </c>
      <c r="K1994" s="1">
        <v>-1</v>
      </c>
      <c r="L1994" s="1">
        <v>-1</v>
      </c>
      <c r="M1994" s="1">
        <v>-1</v>
      </c>
      <c r="N1994" s="1">
        <v>-1</v>
      </c>
      <c r="O1994" s="1">
        <v>-1</v>
      </c>
      <c r="P1994" s="1">
        <v>-1</v>
      </c>
    </row>
    <row r="1995" spans="1:17">
      <c r="A1995" s="83">
        <v>1</v>
      </c>
      <c r="B1995" s="83">
        <v>2011</v>
      </c>
      <c r="C1995" s="84" t="s">
        <v>572</v>
      </c>
      <c r="D1995" s="84" t="s">
        <v>578</v>
      </c>
      <c r="F1995" s="1" t="s">
        <v>296</v>
      </c>
      <c r="G1995" s="1">
        <v>-9</v>
      </c>
      <c r="H1995" s="1">
        <v>-27</v>
      </c>
      <c r="I1995" s="1">
        <v>-27</v>
      </c>
      <c r="J1995" s="1">
        <v>-3</v>
      </c>
      <c r="K1995" s="1">
        <v>-2</v>
      </c>
      <c r="L1995" s="1">
        <v>0</v>
      </c>
      <c r="M1995" s="1">
        <v>0</v>
      </c>
      <c r="N1995" s="1">
        <v>1</v>
      </c>
      <c r="O1995" s="1">
        <v>1</v>
      </c>
      <c r="P1995" s="1">
        <v>1</v>
      </c>
    </row>
    <row r="1996" spans="1:17">
      <c r="A1996" s="83">
        <v>1</v>
      </c>
      <c r="B1996" s="83">
        <v>2011</v>
      </c>
    </row>
    <row r="1997" spans="1:17">
      <c r="A1997" s="83">
        <v>1</v>
      </c>
      <c r="B1997" s="83">
        <v>2011</v>
      </c>
      <c r="C1997" s="84" t="s">
        <v>570</v>
      </c>
      <c r="D1997" s="84" t="s">
        <v>578</v>
      </c>
      <c r="F1997" s="1" t="s">
        <v>17</v>
      </c>
    </row>
    <row r="1998" spans="1:17">
      <c r="A1998" s="83">
        <v>1</v>
      </c>
      <c r="B1998" s="83">
        <v>2011</v>
      </c>
      <c r="C1998" s="84" t="s">
        <v>570</v>
      </c>
      <c r="D1998" s="84" t="s">
        <v>578</v>
      </c>
      <c r="F1998" s="1" t="s">
        <v>474</v>
      </c>
      <c r="G1998" s="1">
        <v>6</v>
      </c>
      <c r="H1998" s="1">
        <v>-4</v>
      </c>
      <c r="I1998" s="1">
        <v>-36</v>
      </c>
      <c r="J1998" s="1">
        <v>-62</v>
      </c>
      <c r="K1998" s="1">
        <v>-71</v>
      </c>
      <c r="L1998" s="1">
        <v>-73</v>
      </c>
      <c r="M1998" s="1">
        <v>-79</v>
      </c>
      <c r="N1998" s="1">
        <v>-77</v>
      </c>
      <c r="O1998" s="1">
        <v>-73</v>
      </c>
      <c r="P1998" s="1">
        <v>-72</v>
      </c>
    </row>
    <row r="1999" spans="1:17">
      <c r="A1999" s="83">
        <v>1</v>
      </c>
      <c r="B1999" s="83">
        <v>2011</v>
      </c>
      <c r="C1999" s="84" t="s">
        <v>570</v>
      </c>
      <c r="D1999" s="84" t="s">
        <v>578</v>
      </c>
      <c r="F1999" s="1" t="s">
        <v>475</v>
      </c>
      <c r="G1999" s="1">
        <v>-22</v>
      </c>
      <c r="H1999" s="1">
        <v>-22</v>
      </c>
      <c r="I1999" s="1">
        <v>-29</v>
      </c>
      <c r="J1999" s="1">
        <v>-32</v>
      </c>
      <c r="K1999" s="1">
        <v>-21</v>
      </c>
      <c r="L1999" s="1">
        <v>-10</v>
      </c>
      <c r="M1999" s="1">
        <v>-6</v>
      </c>
      <c r="N1999" s="1">
        <v>-6</v>
      </c>
      <c r="O1999" s="1">
        <v>-7</v>
      </c>
      <c r="P1999" s="1">
        <v>-6</v>
      </c>
    </row>
    <row r="2000" spans="1:17">
      <c r="A2000" s="83">
        <v>1</v>
      </c>
      <c r="B2000" s="83">
        <v>2011</v>
      </c>
      <c r="C2000" s="84" t="s">
        <v>570</v>
      </c>
      <c r="D2000" s="84" t="s">
        <v>578</v>
      </c>
      <c r="F2000" s="1" t="s">
        <v>476</v>
      </c>
      <c r="G2000" s="1">
        <v>5</v>
      </c>
      <c r="H2000" s="1">
        <v>-1</v>
      </c>
      <c r="I2000" s="1">
        <v>-16</v>
      </c>
      <c r="J2000" s="1">
        <v>-26</v>
      </c>
      <c r="K2000" s="1">
        <v>-26</v>
      </c>
      <c r="L2000" s="1">
        <v>-25</v>
      </c>
      <c r="M2000" s="1">
        <v>-25</v>
      </c>
      <c r="N2000" s="1">
        <v>-27</v>
      </c>
      <c r="O2000" s="1">
        <v>-23</v>
      </c>
      <c r="P2000" s="1">
        <v>-23</v>
      </c>
    </row>
    <row r="2001" spans="1:16">
      <c r="A2001" s="83">
        <v>1</v>
      </c>
      <c r="B2001" s="83">
        <v>2011</v>
      </c>
      <c r="C2001" s="84" t="s">
        <v>570</v>
      </c>
      <c r="D2001" s="84" t="s">
        <v>578</v>
      </c>
      <c r="F2001" s="1" t="s">
        <v>296</v>
      </c>
      <c r="G2001" s="1">
        <v>-1</v>
      </c>
      <c r="H2001" s="1">
        <v>-2</v>
      </c>
      <c r="I2001" s="1">
        <v>-2</v>
      </c>
      <c r="J2001" s="1">
        <v>-7</v>
      </c>
      <c r="K2001" s="1">
        <v>-10</v>
      </c>
      <c r="L2001" s="1">
        <v>-9</v>
      </c>
      <c r="M2001" s="1">
        <v>-9</v>
      </c>
      <c r="N2001" s="1">
        <v>-9</v>
      </c>
      <c r="O2001" s="1">
        <v>-9</v>
      </c>
      <c r="P2001" s="1">
        <v>-9</v>
      </c>
    </row>
    <row r="2002" spans="1:16">
      <c r="A2002" s="83">
        <v>1</v>
      </c>
      <c r="B2002" s="83">
        <v>2011</v>
      </c>
    </row>
    <row r="2003" spans="1:16">
      <c r="A2003" s="83">
        <v>1</v>
      </c>
      <c r="B2003" s="83">
        <v>2011</v>
      </c>
      <c r="C2003" s="84" t="s">
        <v>571</v>
      </c>
      <c r="D2003" s="84" t="s">
        <v>578</v>
      </c>
      <c r="F2003" s="1" t="s">
        <v>20</v>
      </c>
    </row>
    <row r="2004" spans="1:16">
      <c r="A2004" s="83">
        <v>1</v>
      </c>
      <c r="B2004" s="83">
        <v>2011</v>
      </c>
      <c r="C2004" s="84" t="s">
        <v>571</v>
      </c>
      <c r="D2004" s="84" t="s">
        <v>578</v>
      </c>
      <c r="F2004" s="1" t="s">
        <v>474</v>
      </c>
      <c r="G2004" s="1">
        <v>7</v>
      </c>
      <c r="H2004" s="1">
        <v>-34</v>
      </c>
      <c r="I2004" s="1">
        <v>11</v>
      </c>
      <c r="J2004" s="1">
        <v>-6</v>
      </c>
      <c r="K2004" s="1">
        <v>-13</v>
      </c>
      <c r="L2004" s="1">
        <v>-23</v>
      </c>
      <c r="M2004" s="1">
        <v>-15</v>
      </c>
      <c r="N2004" s="1">
        <v>-24</v>
      </c>
      <c r="O2004" s="1">
        <v>-26</v>
      </c>
      <c r="P2004" s="1">
        <v>-24</v>
      </c>
    </row>
    <row r="2005" spans="1:16">
      <c r="A2005" s="83">
        <v>1</v>
      </c>
      <c r="B2005" s="83">
        <v>2011</v>
      </c>
      <c r="C2005" s="84" t="s">
        <v>571</v>
      </c>
      <c r="D2005" s="84" t="s">
        <v>578</v>
      </c>
      <c r="F2005" s="1" t="s">
        <v>475</v>
      </c>
      <c r="G2005" s="1">
        <v>1</v>
      </c>
      <c r="H2005" s="1">
        <v>-13</v>
      </c>
      <c r="I2005" s="1">
        <v>-21</v>
      </c>
      <c r="J2005" s="1">
        <v>-12</v>
      </c>
      <c r="K2005" s="1">
        <v>-2</v>
      </c>
      <c r="L2005" s="1">
        <v>1</v>
      </c>
      <c r="M2005" s="1">
        <v>3</v>
      </c>
      <c r="N2005" s="1">
        <v>4</v>
      </c>
      <c r="O2005" s="1">
        <v>4</v>
      </c>
      <c r="P2005" s="1">
        <v>5</v>
      </c>
    </row>
    <row r="2006" spans="1:16">
      <c r="A2006" s="83">
        <v>1</v>
      </c>
      <c r="B2006" s="83">
        <v>2011</v>
      </c>
      <c r="C2006" s="84" t="s">
        <v>571</v>
      </c>
      <c r="D2006" s="84" t="s">
        <v>578</v>
      </c>
      <c r="F2006" s="1" t="s">
        <v>476</v>
      </c>
      <c r="G2006" s="1">
        <v>-21</v>
      </c>
      <c r="H2006" s="1">
        <v>-5</v>
      </c>
      <c r="I2006" s="1">
        <v>-3</v>
      </c>
      <c r="J2006" s="1">
        <v>2</v>
      </c>
      <c r="K2006" s="1">
        <v>-2</v>
      </c>
      <c r="L2006" s="1">
        <v>-5</v>
      </c>
      <c r="M2006" s="1">
        <v>-9</v>
      </c>
      <c r="N2006" s="1">
        <v>-20</v>
      </c>
      <c r="O2006" s="1">
        <v>-29</v>
      </c>
      <c r="P2006" s="1">
        <v>-28</v>
      </c>
    </row>
    <row r="2007" spans="1:16">
      <c r="A2007" s="83">
        <v>1</v>
      </c>
      <c r="B2007" s="83">
        <v>2011</v>
      </c>
      <c r="C2007" s="84" t="s">
        <v>571</v>
      </c>
      <c r="D2007" s="84" t="s">
        <v>578</v>
      </c>
      <c r="F2007" s="1" t="s">
        <v>296</v>
      </c>
      <c r="G2007" s="1">
        <v>13</v>
      </c>
      <c r="H2007" s="1">
        <v>18</v>
      </c>
      <c r="I2007" s="1">
        <v>17</v>
      </c>
      <c r="J2007" s="1">
        <v>9</v>
      </c>
      <c r="K2007" s="1">
        <v>5</v>
      </c>
      <c r="L2007" s="1">
        <v>5</v>
      </c>
      <c r="M2007" s="1">
        <v>0</v>
      </c>
      <c r="N2007" s="1">
        <v>2</v>
      </c>
      <c r="O2007" s="1">
        <v>6</v>
      </c>
      <c r="P2007" s="1">
        <v>9</v>
      </c>
    </row>
    <row r="2008" spans="1:16">
      <c r="A2008" s="83">
        <v>1</v>
      </c>
      <c r="B2008" s="83">
        <v>2011</v>
      </c>
    </row>
    <row r="2009" spans="1:16">
      <c r="A2009" s="83">
        <v>1</v>
      </c>
      <c r="B2009" s="83">
        <v>2011</v>
      </c>
      <c r="C2009" s="84" t="s">
        <v>574</v>
      </c>
      <c r="F2009" s="1" t="s">
        <v>400</v>
      </c>
    </row>
    <row r="2010" spans="1:16">
      <c r="A2010" s="83">
        <v>1</v>
      </c>
      <c r="B2010" s="83">
        <v>2011</v>
      </c>
      <c r="C2010" s="84" t="s">
        <v>572</v>
      </c>
      <c r="D2010" s="84" t="s">
        <v>579</v>
      </c>
      <c r="F2010" s="1" t="s">
        <v>174</v>
      </c>
    </row>
    <row r="2011" spans="1:16">
      <c r="A2011" s="83">
        <v>1</v>
      </c>
      <c r="B2011" s="83">
        <v>2011</v>
      </c>
      <c r="C2011" s="84" t="s">
        <v>572</v>
      </c>
      <c r="D2011" s="84" t="s">
        <v>579</v>
      </c>
      <c r="F2011" s="1" t="s">
        <v>429</v>
      </c>
    </row>
    <row r="2012" spans="1:16">
      <c r="A2012" s="83">
        <v>1</v>
      </c>
      <c r="B2012" s="83">
        <v>2011</v>
      </c>
      <c r="C2012" s="84" t="s">
        <v>572</v>
      </c>
      <c r="D2012" s="84" t="s">
        <v>579</v>
      </c>
      <c r="F2012" s="1" t="s">
        <v>477</v>
      </c>
      <c r="G2012" s="1">
        <v>0</v>
      </c>
      <c r="H2012" s="1">
        <v>36</v>
      </c>
      <c r="I2012" s="1">
        <v>37</v>
      </c>
      <c r="J2012" s="1">
        <v>0</v>
      </c>
      <c r="K2012" s="1">
        <v>0</v>
      </c>
      <c r="L2012" s="1">
        <v>0</v>
      </c>
      <c r="M2012" s="1">
        <v>0</v>
      </c>
      <c r="N2012" s="1">
        <v>0</v>
      </c>
      <c r="O2012" s="1">
        <v>0</v>
      </c>
      <c r="P2012" s="1">
        <v>0</v>
      </c>
    </row>
    <row r="2013" spans="1:16">
      <c r="A2013" s="83">
        <v>1</v>
      </c>
      <c r="B2013" s="83">
        <v>2011</v>
      </c>
      <c r="C2013" s="84" t="s">
        <v>572</v>
      </c>
      <c r="D2013" s="84" t="s">
        <v>579</v>
      </c>
      <c r="F2013" s="1" t="s">
        <v>430</v>
      </c>
      <c r="G2013" s="1">
        <v>35</v>
      </c>
      <c r="H2013" s="1">
        <v>20</v>
      </c>
      <c r="I2013" s="1">
        <v>-1</v>
      </c>
      <c r="J2013" s="1">
        <v>0</v>
      </c>
      <c r="K2013" s="1">
        <v>0</v>
      </c>
      <c r="L2013" s="1">
        <v>0</v>
      </c>
      <c r="M2013" s="1">
        <v>0</v>
      </c>
      <c r="N2013" s="1">
        <v>0</v>
      </c>
      <c r="O2013" s="1">
        <v>0</v>
      </c>
      <c r="P2013" s="1">
        <v>0</v>
      </c>
    </row>
    <row r="2014" spans="1:16">
      <c r="A2014" s="83">
        <v>1</v>
      </c>
      <c r="B2014" s="83">
        <v>2011</v>
      </c>
      <c r="C2014" s="84" t="s">
        <v>572</v>
      </c>
      <c r="D2014" s="84" t="s">
        <v>579</v>
      </c>
      <c r="F2014" s="1" t="s">
        <v>290</v>
      </c>
      <c r="G2014" s="1">
        <v>11</v>
      </c>
      <c r="H2014" s="1">
        <v>6</v>
      </c>
      <c r="I2014" s="1">
        <v>0</v>
      </c>
      <c r="J2014" s="1">
        <v>0</v>
      </c>
      <c r="K2014" s="1">
        <v>0</v>
      </c>
      <c r="L2014" s="1">
        <v>0</v>
      </c>
      <c r="M2014" s="1">
        <v>0</v>
      </c>
      <c r="N2014" s="1">
        <v>0</v>
      </c>
      <c r="O2014" s="1">
        <v>0</v>
      </c>
      <c r="P2014" s="1">
        <v>0</v>
      </c>
    </row>
    <row r="2015" spans="1:16">
      <c r="A2015" s="83">
        <v>1</v>
      </c>
      <c r="B2015" s="83">
        <v>2011</v>
      </c>
      <c r="C2015" s="84" t="s">
        <v>572</v>
      </c>
      <c r="D2015" s="84" t="s">
        <v>579</v>
      </c>
      <c r="F2015" s="1" t="s">
        <v>296</v>
      </c>
      <c r="G2015" s="1">
        <v>8</v>
      </c>
      <c r="H2015" s="1">
        <v>2</v>
      </c>
      <c r="I2015" s="1">
        <v>6</v>
      </c>
      <c r="J2015" s="1">
        <v>1</v>
      </c>
      <c r="K2015" s="1">
        <v>1</v>
      </c>
      <c r="L2015" s="1">
        <v>6</v>
      </c>
      <c r="M2015" s="1">
        <v>-2</v>
      </c>
      <c r="N2015" s="1">
        <v>-7</v>
      </c>
      <c r="O2015" s="1">
        <v>-5</v>
      </c>
      <c r="P2015" s="1">
        <v>-4</v>
      </c>
    </row>
    <row r="2016" spans="1:16">
      <c r="A2016" s="83">
        <v>1</v>
      </c>
      <c r="B2016" s="83">
        <v>2011</v>
      </c>
      <c r="C2016" s="84" t="s">
        <v>572</v>
      </c>
      <c r="D2016" s="84" t="s">
        <v>579</v>
      </c>
      <c r="F2016" s="1" t="s">
        <v>431</v>
      </c>
    </row>
    <row r="2017" spans="1:16">
      <c r="A2017" s="83">
        <v>1</v>
      </c>
      <c r="B2017" s="83">
        <v>2011</v>
      </c>
      <c r="C2017" s="84" t="s">
        <v>572</v>
      </c>
      <c r="D2017" s="84" t="s">
        <v>579</v>
      </c>
      <c r="F2017" s="1" t="s">
        <v>432</v>
      </c>
      <c r="G2017" s="1">
        <v>-9</v>
      </c>
      <c r="H2017" s="1">
        <v>-14</v>
      </c>
      <c r="I2017" s="1">
        <v>-16</v>
      </c>
      <c r="J2017" s="1">
        <v>-17</v>
      </c>
      <c r="K2017" s="1">
        <v>-18</v>
      </c>
      <c r="L2017" s="1">
        <v>-19</v>
      </c>
      <c r="M2017" s="1">
        <v>-20</v>
      </c>
      <c r="N2017" s="1">
        <v>-20</v>
      </c>
      <c r="O2017" s="1">
        <v>-21</v>
      </c>
      <c r="P2017" s="1">
        <v>-21</v>
      </c>
    </row>
    <row r="2018" spans="1:16">
      <c r="A2018" s="83">
        <v>1</v>
      </c>
      <c r="B2018" s="83">
        <v>2011</v>
      </c>
      <c r="C2018" s="84" t="s">
        <v>572</v>
      </c>
      <c r="D2018" s="84" t="s">
        <v>579</v>
      </c>
      <c r="F2018" s="1" t="s">
        <v>433</v>
      </c>
      <c r="G2018" s="1">
        <v>-6</v>
      </c>
      <c r="H2018" s="1">
        <v>-6</v>
      </c>
      <c r="I2018" s="1">
        <v>-16</v>
      </c>
      <c r="J2018" s="1">
        <v>-18</v>
      </c>
      <c r="K2018" s="1">
        <v>-20</v>
      </c>
      <c r="L2018" s="1">
        <v>-21</v>
      </c>
      <c r="M2018" s="1">
        <v>-21</v>
      </c>
      <c r="N2018" s="1">
        <v>-22</v>
      </c>
      <c r="O2018" s="1">
        <v>-23</v>
      </c>
      <c r="P2018" s="1">
        <v>-23</v>
      </c>
    </row>
    <row r="2019" spans="1:16">
      <c r="A2019" s="83">
        <v>1</v>
      </c>
      <c r="B2019" s="83">
        <v>2011</v>
      </c>
      <c r="C2019" s="84" t="s">
        <v>572</v>
      </c>
      <c r="D2019" s="84" t="s">
        <v>580</v>
      </c>
      <c r="F2019" s="1" t="s">
        <v>434</v>
      </c>
      <c r="G2019" s="1">
        <v>3</v>
      </c>
      <c r="H2019" s="1">
        <v>12</v>
      </c>
      <c r="I2019" s="1">
        <v>21</v>
      </c>
      <c r="J2019" s="1">
        <v>27</v>
      </c>
      <c r="K2019" s="1">
        <v>29</v>
      </c>
      <c r="L2019" s="1">
        <v>30</v>
      </c>
      <c r="M2019" s="1">
        <v>32</v>
      </c>
      <c r="N2019" s="1">
        <v>33</v>
      </c>
      <c r="O2019" s="1">
        <v>34</v>
      </c>
      <c r="P2019" s="1">
        <v>34</v>
      </c>
    </row>
    <row r="2020" spans="1:16">
      <c r="A2020" s="83">
        <v>1</v>
      </c>
      <c r="B2020" s="83">
        <v>2011</v>
      </c>
    </row>
    <row r="2021" spans="1:16">
      <c r="A2021" s="83">
        <v>1</v>
      </c>
      <c r="B2021" s="83">
        <v>2011</v>
      </c>
      <c r="C2021" s="84" t="s">
        <v>570</v>
      </c>
      <c r="D2021" s="84" t="s">
        <v>579</v>
      </c>
      <c r="F2021" s="1" t="s">
        <v>17</v>
      </c>
    </row>
    <row r="2022" spans="1:16">
      <c r="A2022" s="83">
        <v>1</v>
      </c>
      <c r="B2022" s="83">
        <v>2011</v>
      </c>
      <c r="C2022" s="84" t="s">
        <v>570</v>
      </c>
      <c r="D2022" s="84" t="s">
        <v>579</v>
      </c>
      <c r="F2022" s="1" t="s">
        <v>429</v>
      </c>
    </row>
    <row r="2023" spans="1:16">
      <c r="A2023" s="83">
        <v>1</v>
      </c>
      <c r="B2023" s="83">
        <v>2011</v>
      </c>
      <c r="C2023" s="84" t="s">
        <v>570</v>
      </c>
      <c r="D2023" s="84" t="s">
        <v>579</v>
      </c>
      <c r="F2023" s="1" t="s">
        <v>468</v>
      </c>
      <c r="G2023" s="1">
        <v>1</v>
      </c>
      <c r="H2023" s="1">
        <v>1</v>
      </c>
      <c r="I2023" s="1">
        <v>4</v>
      </c>
      <c r="J2023" s="1">
        <v>6</v>
      </c>
      <c r="K2023" s="1">
        <v>6</v>
      </c>
      <c r="L2023" s="1">
        <v>4</v>
      </c>
      <c r="M2023" s="1">
        <v>5</v>
      </c>
      <c r="N2023" s="1">
        <v>7</v>
      </c>
      <c r="O2023" s="1">
        <v>12</v>
      </c>
      <c r="P2023" s="1">
        <v>14</v>
      </c>
    </row>
    <row r="2024" spans="1:16">
      <c r="A2024" s="83">
        <v>1</v>
      </c>
      <c r="B2024" s="83">
        <v>2011</v>
      </c>
      <c r="C2024" s="84" t="s">
        <v>570</v>
      </c>
      <c r="D2024" s="84" t="s">
        <v>579</v>
      </c>
      <c r="F2024" s="1" t="s">
        <v>438</v>
      </c>
      <c r="G2024" s="1">
        <v>-1</v>
      </c>
      <c r="H2024" s="1">
        <v>-2</v>
      </c>
      <c r="I2024" s="1">
        <v>-4</v>
      </c>
      <c r="J2024" s="1">
        <v>-6</v>
      </c>
      <c r="K2024" s="1">
        <v>-7</v>
      </c>
      <c r="L2024" s="1">
        <v>-6</v>
      </c>
      <c r="M2024" s="1">
        <v>-5</v>
      </c>
      <c r="N2024" s="1">
        <v>-5</v>
      </c>
      <c r="O2024" s="1">
        <v>-5</v>
      </c>
      <c r="P2024" s="1">
        <v>-5</v>
      </c>
    </row>
    <row r="2025" spans="1:16">
      <c r="A2025" s="83">
        <v>1</v>
      </c>
      <c r="B2025" s="83">
        <v>2011</v>
      </c>
      <c r="C2025" s="84" t="s">
        <v>570</v>
      </c>
      <c r="D2025" s="84" t="s">
        <v>579</v>
      </c>
      <c r="F2025" s="1" t="s">
        <v>437</v>
      </c>
      <c r="G2025" s="1">
        <v>0</v>
      </c>
      <c r="H2025" s="1">
        <v>3</v>
      </c>
      <c r="I2025" s="1">
        <v>3</v>
      </c>
      <c r="J2025" s="1">
        <v>2</v>
      </c>
      <c r="K2025" s="1">
        <v>0</v>
      </c>
      <c r="L2025" s="1">
        <v>-3</v>
      </c>
      <c r="M2025" s="1">
        <v>-5</v>
      </c>
      <c r="N2025" s="1">
        <v>-7</v>
      </c>
      <c r="O2025" s="1">
        <v>-9</v>
      </c>
      <c r="P2025" s="1">
        <v>-12</v>
      </c>
    </row>
    <row r="2026" spans="1:16">
      <c r="A2026" s="83">
        <v>1</v>
      </c>
      <c r="B2026" s="83">
        <v>2011</v>
      </c>
      <c r="C2026" s="84" t="s">
        <v>570</v>
      </c>
      <c r="D2026" s="84" t="s">
        <v>579</v>
      </c>
      <c r="F2026" s="1" t="s">
        <v>430</v>
      </c>
      <c r="G2026" s="1">
        <v>4</v>
      </c>
      <c r="H2026" s="1">
        <v>2</v>
      </c>
      <c r="I2026" s="1">
        <v>6</v>
      </c>
      <c r="J2026" s="1">
        <v>11</v>
      </c>
      <c r="K2026" s="1">
        <v>8</v>
      </c>
      <c r="L2026" s="1">
        <v>2</v>
      </c>
      <c r="M2026" s="1">
        <v>-1</v>
      </c>
      <c r="N2026" s="1">
        <v>-1</v>
      </c>
      <c r="O2026" s="1">
        <v>0</v>
      </c>
      <c r="P2026" s="1">
        <v>0</v>
      </c>
    </row>
    <row r="2027" spans="1:16">
      <c r="A2027" s="83">
        <v>1</v>
      </c>
      <c r="B2027" s="83">
        <v>2011</v>
      </c>
      <c r="C2027" s="84" t="s">
        <v>570</v>
      </c>
      <c r="D2027" s="84" t="s">
        <v>579</v>
      </c>
      <c r="F2027" s="1" t="s">
        <v>296</v>
      </c>
      <c r="G2027" s="1">
        <v>0</v>
      </c>
      <c r="H2027" s="1">
        <v>1</v>
      </c>
      <c r="I2027" s="1">
        <v>4</v>
      </c>
      <c r="J2027" s="1">
        <v>4</v>
      </c>
      <c r="K2027" s="1">
        <v>4</v>
      </c>
      <c r="L2027" s="1">
        <v>3</v>
      </c>
      <c r="M2027" s="1">
        <v>1</v>
      </c>
      <c r="N2027" s="1">
        <v>2</v>
      </c>
      <c r="O2027" s="1">
        <v>2</v>
      </c>
      <c r="P2027" s="1">
        <v>2</v>
      </c>
    </row>
    <row r="2028" spans="1:16">
      <c r="A2028" s="83">
        <v>1</v>
      </c>
      <c r="B2028" s="83">
        <v>2011</v>
      </c>
      <c r="C2028" s="84" t="s">
        <v>570</v>
      </c>
      <c r="D2028" s="84" t="s">
        <v>579</v>
      </c>
      <c r="F2028" s="1" t="s">
        <v>439</v>
      </c>
      <c r="G2028" s="1">
        <v>0</v>
      </c>
      <c r="H2028" s="1">
        <v>0</v>
      </c>
      <c r="I2028" s="1">
        <v>-1</v>
      </c>
      <c r="J2028" s="1">
        <v>-3</v>
      </c>
      <c r="K2028" s="1">
        <v>-7</v>
      </c>
      <c r="L2028" s="1">
        <v>-14</v>
      </c>
      <c r="M2028" s="1">
        <v>-17</v>
      </c>
      <c r="N2028" s="1">
        <v>-17</v>
      </c>
      <c r="O2028" s="1">
        <v>-16</v>
      </c>
      <c r="P2028" s="1">
        <v>-15</v>
      </c>
    </row>
    <row r="2029" spans="1:16">
      <c r="A2029" s="83">
        <v>1</v>
      </c>
      <c r="B2029" s="83">
        <v>2011</v>
      </c>
      <c r="C2029" s="84" t="s">
        <v>570</v>
      </c>
      <c r="D2029" s="84" t="s">
        <v>580</v>
      </c>
      <c r="F2029" s="1" t="s">
        <v>450</v>
      </c>
    </row>
    <row r="2030" spans="1:16">
      <c r="A2030" s="83">
        <v>1</v>
      </c>
      <c r="B2030" s="83">
        <v>2011</v>
      </c>
      <c r="C2030" s="84" t="s">
        <v>570</v>
      </c>
      <c r="D2030" s="84" t="s">
        <v>580</v>
      </c>
      <c r="F2030" s="1" t="s">
        <v>441</v>
      </c>
      <c r="G2030" s="1">
        <v>0</v>
      </c>
      <c r="H2030" s="1">
        <v>1</v>
      </c>
      <c r="I2030" s="1">
        <v>2</v>
      </c>
      <c r="J2030" s="1">
        <v>6</v>
      </c>
      <c r="K2030" s="1">
        <v>11</v>
      </c>
      <c r="L2030" s="1">
        <v>14</v>
      </c>
      <c r="M2030" s="1">
        <v>17</v>
      </c>
      <c r="N2030" s="1">
        <v>20</v>
      </c>
      <c r="O2030" s="1">
        <v>23</v>
      </c>
      <c r="P2030" s="1">
        <v>25</v>
      </c>
    </row>
    <row r="2031" spans="1:16">
      <c r="A2031" s="83">
        <v>1</v>
      </c>
      <c r="B2031" s="83">
        <v>2011</v>
      </c>
      <c r="C2031" s="84" t="s">
        <v>570</v>
      </c>
      <c r="D2031" s="84" t="s">
        <v>580</v>
      </c>
      <c r="F2031" s="1" t="s">
        <v>469</v>
      </c>
      <c r="G2031" s="1">
        <v>-2</v>
      </c>
      <c r="H2031" s="1">
        <v>-6</v>
      </c>
      <c r="I2031" s="1">
        <v>-17</v>
      </c>
      <c r="J2031" s="1">
        <v>-35</v>
      </c>
      <c r="K2031" s="1">
        <v>-54</v>
      </c>
      <c r="L2031" s="1">
        <v>-64</v>
      </c>
      <c r="M2031" s="1">
        <v>-64</v>
      </c>
      <c r="N2031" s="1">
        <v>-67</v>
      </c>
      <c r="O2031" s="1">
        <v>-72</v>
      </c>
      <c r="P2031" s="1">
        <v>-76</v>
      </c>
    </row>
    <row r="2032" spans="1:16">
      <c r="A2032" s="83">
        <v>1</v>
      </c>
      <c r="B2032" s="83">
        <v>2011</v>
      </c>
    </row>
    <row r="2033" spans="1:17">
      <c r="A2033" s="83">
        <v>1</v>
      </c>
      <c r="B2033" s="83">
        <v>2011</v>
      </c>
      <c r="C2033" s="84" t="s">
        <v>571</v>
      </c>
      <c r="D2033" s="84" t="s">
        <v>579</v>
      </c>
      <c r="F2033" s="1" t="s">
        <v>20</v>
      </c>
    </row>
    <row r="2034" spans="1:17">
      <c r="A2034" s="83">
        <v>1</v>
      </c>
      <c r="B2034" s="83">
        <v>2011</v>
      </c>
      <c r="C2034" s="84" t="s">
        <v>571</v>
      </c>
      <c r="D2034" s="84" t="s">
        <v>579</v>
      </c>
      <c r="F2034" s="1" t="s">
        <v>429</v>
      </c>
    </row>
    <row r="2035" spans="1:17">
      <c r="A2035" s="83">
        <v>1</v>
      </c>
      <c r="B2035" s="83">
        <v>2011</v>
      </c>
      <c r="C2035" s="84" t="s">
        <v>571</v>
      </c>
      <c r="D2035" s="84" t="s">
        <v>579</v>
      </c>
      <c r="F2035" s="1" t="s">
        <v>437</v>
      </c>
      <c r="G2035" s="1">
        <v>2</v>
      </c>
      <c r="H2035" s="1">
        <v>5</v>
      </c>
      <c r="I2035" s="1">
        <v>7</v>
      </c>
      <c r="J2035" s="1">
        <v>9</v>
      </c>
      <c r="K2035" s="1">
        <v>11</v>
      </c>
      <c r="L2035" s="1">
        <v>12</v>
      </c>
      <c r="M2035" s="1">
        <v>13</v>
      </c>
      <c r="N2035" s="1">
        <v>14</v>
      </c>
      <c r="O2035" s="1">
        <v>16</v>
      </c>
      <c r="P2035" s="1">
        <v>16</v>
      </c>
    </row>
    <row r="2036" spans="1:17">
      <c r="A2036" s="83">
        <v>1</v>
      </c>
      <c r="B2036" s="83">
        <v>2011</v>
      </c>
      <c r="C2036" s="84" t="s">
        <v>571</v>
      </c>
      <c r="D2036" s="84" t="s">
        <v>579</v>
      </c>
      <c r="F2036" s="1" t="s">
        <v>444</v>
      </c>
      <c r="G2036" s="1">
        <v>-31</v>
      </c>
      <c r="H2036" s="1">
        <v>-2</v>
      </c>
      <c r="I2036" s="1">
        <v>-2</v>
      </c>
      <c r="J2036" s="1">
        <v>-3</v>
      </c>
      <c r="K2036" s="1">
        <v>1</v>
      </c>
      <c r="L2036" s="1">
        <v>0</v>
      </c>
      <c r="M2036" s="1">
        <v>0</v>
      </c>
      <c r="N2036" s="1">
        <v>0</v>
      </c>
      <c r="O2036" s="1">
        <v>0</v>
      </c>
      <c r="P2036" s="1">
        <v>0</v>
      </c>
    </row>
    <row r="2037" spans="1:17">
      <c r="A2037" s="83">
        <v>1</v>
      </c>
      <c r="B2037" s="83">
        <v>2011</v>
      </c>
      <c r="C2037" s="84" t="s">
        <v>571</v>
      </c>
      <c r="D2037" s="84" t="s">
        <v>579</v>
      </c>
      <c r="F2037" s="1" t="s">
        <v>468</v>
      </c>
      <c r="G2037" s="1">
        <v>-6</v>
      </c>
      <c r="H2037" s="1">
        <v>-8</v>
      </c>
      <c r="I2037" s="1">
        <v>-8</v>
      </c>
      <c r="J2037" s="1">
        <v>-1</v>
      </c>
      <c r="K2037" s="1">
        <v>-2</v>
      </c>
      <c r="L2037" s="1">
        <v>2</v>
      </c>
      <c r="M2037" s="1">
        <v>-4</v>
      </c>
      <c r="N2037" s="1">
        <v>-6</v>
      </c>
      <c r="O2037" s="1">
        <v>-4</v>
      </c>
      <c r="P2037" s="1">
        <v>-3</v>
      </c>
    </row>
    <row r="2038" spans="1:17">
      <c r="A2038" s="83">
        <v>1</v>
      </c>
      <c r="B2038" s="83">
        <v>2011</v>
      </c>
      <c r="C2038" s="84" t="s">
        <v>571</v>
      </c>
      <c r="D2038" s="84" t="s">
        <v>579</v>
      </c>
      <c r="F2038" s="1" t="s">
        <v>438</v>
      </c>
      <c r="G2038" s="1">
        <v>3</v>
      </c>
      <c r="H2038" s="1">
        <v>3</v>
      </c>
      <c r="I2038" s="1">
        <v>2</v>
      </c>
      <c r="J2038" s="1">
        <v>2</v>
      </c>
      <c r="K2038" s="1">
        <v>2</v>
      </c>
      <c r="L2038" s="1">
        <v>2</v>
      </c>
      <c r="M2038" s="1">
        <v>2</v>
      </c>
      <c r="N2038" s="1">
        <v>2</v>
      </c>
      <c r="O2038" s="1">
        <v>2</v>
      </c>
      <c r="P2038" s="1">
        <v>2</v>
      </c>
    </row>
    <row r="2039" spans="1:17">
      <c r="A2039" s="83">
        <v>1</v>
      </c>
      <c r="B2039" s="83">
        <v>2011</v>
      </c>
      <c r="C2039" s="84" t="s">
        <v>571</v>
      </c>
      <c r="D2039" s="84" t="s">
        <v>579</v>
      </c>
      <c r="F2039" s="1" t="s">
        <v>296</v>
      </c>
      <c r="G2039" s="1">
        <v>-2</v>
      </c>
      <c r="H2039" s="1">
        <v>1</v>
      </c>
      <c r="I2039" s="1">
        <v>18</v>
      </c>
      <c r="J2039" s="1">
        <v>8</v>
      </c>
      <c r="K2039" s="1">
        <v>7</v>
      </c>
      <c r="L2039" s="1">
        <v>2</v>
      </c>
      <c r="M2039" s="1">
        <v>-3</v>
      </c>
      <c r="N2039" s="1">
        <v>-9</v>
      </c>
      <c r="O2039" s="1">
        <v>-8</v>
      </c>
      <c r="P2039" s="1">
        <v>-13</v>
      </c>
    </row>
    <row r="2040" spans="1:17">
      <c r="A2040" s="83">
        <v>1</v>
      </c>
      <c r="B2040" s="83">
        <v>2011</v>
      </c>
      <c r="C2040" s="84" t="s">
        <v>571</v>
      </c>
      <c r="D2040" s="84" t="s">
        <v>579</v>
      </c>
      <c r="F2040" s="1" t="s">
        <v>439</v>
      </c>
      <c r="G2040" s="1">
        <v>-14</v>
      </c>
      <c r="H2040" s="1">
        <v>-16</v>
      </c>
      <c r="I2040" s="1">
        <v>-2</v>
      </c>
      <c r="J2040" s="1">
        <v>-1</v>
      </c>
      <c r="K2040" s="1">
        <v>0</v>
      </c>
      <c r="L2040" s="1">
        <v>-2</v>
      </c>
      <c r="M2040" s="1">
        <v>-1</v>
      </c>
      <c r="N2040" s="1">
        <v>-1</v>
      </c>
      <c r="O2040" s="1">
        <v>-1</v>
      </c>
      <c r="P2040" s="1">
        <v>0</v>
      </c>
    </row>
    <row r="2041" spans="1:17">
      <c r="A2041" s="83">
        <v>1</v>
      </c>
      <c r="B2041" s="83">
        <v>2011</v>
      </c>
      <c r="C2041" s="84" t="s">
        <v>571</v>
      </c>
      <c r="D2041" s="84" t="s">
        <v>580</v>
      </c>
      <c r="F2041" s="1" t="s">
        <v>450</v>
      </c>
    </row>
    <row r="2042" spans="1:17">
      <c r="A2042" s="83">
        <v>1</v>
      </c>
      <c r="B2042" s="83">
        <v>2011</v>
      </c>
      <c r="C2042" s="84" t="s">
        <v>571</v>
      </c>
      <c r="D2042" s="84" t="s">
        <v>580</v>
      </c>
      <c r="F2042" s="1" t="s">
        <v>441</v>
      </c>
      <c r="G2042" s="1">
        <v>0</v>
      </c>
      <c r="H2042" s="1">
        <v>-1</v>
      </c>
      <c r="I2042" s="1">
        <v>-1</v>
      </c>
      <c r="J2042" s="1">
        <v>-1</v>
      </c>
      <c r="K2042" s="1">
        <v>-1</v>
      </c>
      <c r="L2042" s="1">
        <v>0</v>
      </c>
      <c r="M2042" s="1">
        <v>1</v>
      </c>
      <c r="N2042" s="1">
        <v>1</v>
      </c>
      <c r="O2042" s="1">
        <v>3</v>
      </c>
      <c r="P2042" s="1">
        <v>5</v>
      </c>
    </row>
    <row r="2043" spans="1:17">
      <c r="A2043" s="83">
        <v>1</v>
      </c>
      <c r="B2043" s="83">
        <v>2011</v>
      </c>
      <c r="C2043" s="84" t="s">
        <v>571</v>
      </c>
      <c r="D2043" s="84" t="s">
        <v>580</v>
      </c>
      <c r="F2043" s="1" t="s">
        <v>296</v>
      </c>
      <c r="G2043" s="1">
        <v>-4</v>
      </c>
      <c r="H2043" s="1">
        <v>-1</v>
      </c>
      <c r="I2043" s="1">
        <v>-10</v>
      </c>
      <c r="J2043" s="1">
        <v>-14</v>
      </c>
      <c r="K2043" s="1">
        <v>-19</v>
      </c>
      <c r="L2043" s="1">
        <v>-16</v>
      </c>
      <c r="M2043" s="1">
        <v>-16</v>
      </c>
      <c r="N2043" s="1">
        <v>-16</v>
      </c>
      <c r="O2043" s="1">
        <v>-16</v>
      </c>
      <c r="P2043" s="1">
        <v>-15</v>
      </c>
    </row>
    <row r="2044" spans="1:17">
      <c r="A2044" s="83">
        <v>1</v>
      </c>
      <c r="B2044" s="83">
        <v>2011</v>
      </c>
    </row>
    <row r="2045" spans="1:17">
      <c r="A2045" s="83">
        <v>1</v>
      </c>
      <c r="B2045" s="83">
        <v>2011</v>
      </c>
      <c r="C2045" s="84" t="s">
        <v>574</v>
      </c>
      <c r="F2045" s="59" t="s">
        <v>457</v>
      </c>
      <c r="G2045" s="60"/>
      <c r="H2045" s="60"/>
      <c r="I2045" s="60"/>
      <c r="J2045" s="60"/>
      <c r="K2045" s="60"/>
    </row>
    <row r="2046" spans="1:17">
      <c r="A2046" s="83">
        <v>1</v>
      </c>
      <c r="B2046" s="83">
        <v>2011</v>
      </c>
      <c r="C2046" s="84" t="s">
        <v>575</v>
      </c>
      <c r="D2046" s="84" t="s">
        <v>586</v>
      </c>
      <c r="F2046" s="61" t="s">
        <v>478</v>
      </c>
      <c r="G2046" s="36">
        <f t="shared" ref="G2046:P2046" si="91">+H1988-SUM(G1991:G2007)+SUM(G2012:G2043)</f>
        <v>1479.5168458371752</v>
      </c>
      <c r="H2046" s="36">
        <f t="shared" si="91"/>
        <v>1099.8487546175761</v>
      </c>
      <c r="I2046" s="36">
        <f t="shared" si="91"/>
        <v>703.61991925440657</v>
      </c>
      <c r="J2046" s="36">
        <f t="shared" si="91"/>
        <v>532.75551615946722</v>
      </c>
      <c r="K2046" s="36">
        <f t="shared" si="91"/>
        <v>551.08664501022508</v>
      </c>
      <c r="L2046" s="36">
        <f t="shared" si="91"/>
        <v>659.32067664580336</v>
      </c>
      <c r="M2046" s="36">
        <f t="shared" si="91"/>
        <v>616.61632962370913</v>
      </c>
      <c r="N2046" s="36">
        <f t="shared" si="91"/>
        <v>610.19193023300534</v>
      </c>
      <c r="O2046" s="36">
        <f t="shared" si="91"/>
        <v>695.76688841837426</v>
      </c>
      <c r="P2046" s="36">
        <f t="shared" si="91"/>
        <v>739.12870109479013</v>
      </c>
      <c r="Q2046" s="1">
        <v>763</v>
      </c>
    </row>
    <row r="2047" spans="1:17">
      <c r="F2047" s="59"/>
      <c r="G2047" s="59"/>
      <c r="H2047" s="59"/>
      <c r="I2047" s="59"/>
      <c r="J2047" s="59"/>
      <c r="K2047" s="59"/>
      <c r="L2047" s="59"/>
      <c r="M2047" s="59"/>
      <c r="N2047" s="59"/>
      <c r="O2047" s="59"/>
      <c r="P2047" s="59"/>
      <c r="Q2047" s="59"/>
    </row>
    <row r="2048" spans="1:17">
      <c r="A2048" s="83">
        <v>3</v>
      </c>
      <c r="B2048" s="83">
        <v>2011</v>
      </c>
      <c r="C2048" s="84" t="s">
        <v>571</v>
      </c>
      <c r="D2048" s="84" t="s">
        <v>578</v>
      </c>
      <c r="F2048" s="60" t="s">
        <v>479</v>
      </c>
      <c r="G2048" s="59">
        <v>1.7397067014392682</v>
      </c>
      <c r="H2048" s="59">
        <v>3.3067726355898976</v>
      </c>
      <c r="I2048" s="59">
        <v>-2.7568073267490942</v>
      </c>
      <c r="J2048" s="59">
        <v>-1.6426154930395329</v>
      </c>
      <c r="K2048" s="59">
        <v>-8.6675559005980922</v>
      </c>
      <c r="L2048" s="59">
        <v>-6.7448820614913423</v>
      </c>
      <c r="M2048" s="59">
        <v>-3.7064421091526758</v>
      </c>
      <c r="N2048" s="59">
        <v>-3.2217921072785027</v>
      </c>
      <c r="O2048" s="59">
        <v>-6.4730576143036185</v>
      </c>
      <c r="P2048" s="59">
        <v>-9.4721914967287866</v>
      </c>
      <c r="Q2048" s="59">
        <v>-11.970647858740568</v>
      </c>
    </row>
    <row r="2049" spans="1:22">
      <c r="A2049" s="83">
        <v>3</v>
      </c>
      <c r="B2049" s="83">
        <v>2011</v>
      </c>
      <c r="F2049" s="62"/>
      <c r="G2049" s="62"/>
      <c r="H2049" s="62"/>
      <c r="I2049" s="62"/>
      <c r="J2049" s="62"/>
      <c r="K2049" s="62"/>
      <c r="L2049" s="59"/>
      <c r="M2049" s="59"/>
      <c r="N2049" s="59"/>
      <c r="O2049" s="59"/>
      <c r="P2049" s="59"/>
      <c r="Q2049" s="59"/>
      <c r="R2049" s="59"/>
      <c r="S2049" s="59"/>
      <c r="T2049" s="59"/>
      <c r="U2049" s="59"/>
      <c r="V2049" s="59"/>
    </row>
    <row r="2050" spans="1:22">
      <c r="A2050" s="83">
        <v>3</v>
      </c>
      <c r="B2050" s="83">
        <v>2011</v>
      </c>
      <c r="C2050" s="84" t="s">
        <v>574</v>
      </c>
      <c r="F2050" s="59" t="s">
        <v>400</v>
      </c>
      <c r="G2050" s="59"/>
      <c r="H2050" s="59"/>
      <c r="I2050" s="59"/>
      <c r="J2050" s="59"/>
      <c r="K2050" s="59"/>
      <c r="L2050" s="59"/>
      <c r="M2050" s="59"/>
      <c r="N2050" s="59"/>
      <c r="O2050" s="59"/>
      <c r="P2050" s="59"/>
      <c r="Q2050" s="59"/>
      <c r="R2050" s="59"/>
      <c r="S2050" s="59"/>
      <c r="T2050" s="59"/>
      <c r="U2050" s="59"/>
      <c r="V2050" s="59"/>
    </row>
    <row r="2051" spans="1:22">
      <c r="A2051" s="83">
        <v>3</v>
      </c>
      <c r="B2051" s="83">
        <v>2011</v>
      </c>
      <c r="C2051" s="84" t="s">
        <v>572</v>
      </c>
      <c r="D2051" s="84" t="s">
        <v>579</v>
      </c>
      <c r="F2051" s="59" t="s">
        <v>452</v>
      </c>
      <c r="G2051" s="60"/>
      <c r="H2051" s="60"/>
      <c r="I2051" s="60"/>
      <c r="J2051" s="60"/>
      <c r="K2051" s="60"/>
      <c r="L2051" s="63"/>
      <c r="M2051" s="63"/>
      <c r="N2051" s="63"/>
      <c r="O2051" s="63"/>
      <c r="P2051" s="63"/>
      <c r="Q2051" s="63"/>
      <c r="R2051" s="63"/>
      <c r="S2051" s="63"/>
      <c r="T2051" s="63"/>
      <c r="U2051" s="63"/>
    </row>
    <row r="2052" spans="1:22">
      <c r="A2052" s="83">
        <v>3</v>
      </c>
      <c r="B2052" s="83">
        <v>2011</v>
      </c>
      <c r="C2052" s="84" t="s">
        <v>572</v>
      </c>
      <c r="D2052" s="84" t="s">
        <v>579</v>
      </c>
      <c r="F2052" s="59" t="s">
        <v>431</v>
      </c>
      <c r="G2052" s="59"/>
      <c r="H2052" s="60"/>
      <c r="I2052" s="60"/>
      <c r="J2052" s="64"/>
      <c r="K2052" s="64"/>
      <c r="L2052" s="64"/>
      <c r="M2052" s="64"/>
      <c r="N2052" s="64"/>
      <c r="O2052" s="64"/>
      <c r="P2052" s="64"/>
      <c r="Q2052" s="64"/>
      <c r="R2052" s="64"/>
      <c r="S2052" s="64"/>
      <c r="T2052" s="64"/>
    </row>
    <row r="2053" spans="1:22">
      <c r="A2053" s="83">
        <v>3</v>
      </c>
      <c r="B2053" s="83">
        <v>2011</v>
      </c>
      <c r="C2053" s="84" t="s">
        <v>572</v>
      </c>
      <c r="D2053" s="84" t="s">
        <v>579</v>
      </c>
      <c r="F2053" s="60" t="s">
        <v>432</v>
      </c>
      <c r="G2053" s="64">
        <v>0</v>
      </c>
      <c r="H2053" s="64">
        <v>0</v>
      </c>
      <c r="I2053" s="64">
        <v>0</v>
      </c>
      <c r="J2053" s="64">
        <v>0</v>
      </c>
      <c r="K2053" s="64">
        <v>0</v>
      </c>
      <c r="L2053" s="64">
        <v>0</v>
      </c>
      <c r="M2053" s="64">
        <v>-0.50800000000000001</v>
      </c>
      <c r="N2053" s="64">
        <v>-0.51800000000000002</v>
      </c>
      <c r="O2053" s="64">
        <v>-0.52900000000000003</v>
      </c>
      <c r="P2053" s="64">
        <v>-0.53900000000000003</v>
      </c>
      <c r="Q2053" s="64">
        <v>-0.54900000000000004</v>
      </c>
    </row>
    <row r="2054" spans="1:22">
      <c r="A2054" s="83">
        <v>3</v>
      </c>
      <c r="B2054" s="83">
        <v>2011</v>
      </c>
      <c r="C2054" s="84" t="s">
        <v>572</v>
      </c>
      <c r="D2054" s="84" t="s">
        <v>579</v>
      </c>
      <c r="F2054" s="60" t="s">
        <v>433</v>
      </c>
      <c r="G2054" s="64">
        <v>-0.51100000000000001</v>
      </c>
      <c r="H2054" s="64">
        <v>-1.867</v>
      </c>
      <c r="I2054" s="64">
        <v>-2.8050000000000002</v>
      </c>
      <c r="J2054" s="64">
        <v>-3.26</v>
      </c>
      <c r="K2054" s="64">
        <v>-3.4660000000000002</v>
      </c>
      <c r="L2054" s="64">
        <v>-3.6080000000000001</v>
      </c>
      <c r="M2054" s="64">
        <v>-3.7240000000000002</v>
      </c>
      <c r="N2054" s="64">
        <v>-3.8149999999999999</v>
      </c>
      <c r="O2054" s="64">
        <v>-3.8980000000000001</v>
      </c>
      <c r="P2054" s="64">
        <v>-3.9860000000000002</v>
      </c>
      <c r="Q2054" s="64">
        <v>-4.0709999999999997</v>
      </c>
    </row>
    <row r="2055" spans="1:22">
      <c r="A2055" s="83">
        <v>3</v>
      </c>
      <c r="B2055" s="83">
        <v>2011</v>
      </c>
      <c r="C2055" s="84" t="s">
        <v>572</v>
      </c>
      <c r="D2055" s="84" t="s">
        <v>580</v>
      </c>
      <c r="F2055" s="59" t="s">
        <v>294</v>
      </c>
      <c r="G2055" s="64">
        <v>0</v>
      </c>
      <c r="H2055" s="64">
        <v>0</v>
      </c>
      <c r="I2055" s="64">
        <v>0</v>
      </c>
      <c r="J2055" s="64">
        <v>0</v>
      </c>
      <c r="K2055" s="64">
        <v>0</v>
      </c>
      <c r="L2055" s="64">
        <v>-0.7277840000000001</v>
      </c>
      <c r="M2055" s="64">
        <v>-1.0065131</v>
      </c>
      <c r="N2055" s="64">
        <v>-1.2790288000000001</v>
      </c>
      <c r="O2055" s="64">
        <v>-1.5777648</v>
      </c>
      <c r="P2055" s="64">
        <v>-1.8927096000000003</v>
      </c>
      <c r="Q2055" s="64">
        <v>-2.2246624000000002</v>
      </c>
    </row>
    <row r="2056" spans="1:22">
      <c r="A2056" s="83">
        <v>3</v>
      </c>
      <c r="B2056" s="83">
        <v>2011</v>
      </c>
      <c r="F2056" s="59"/>
      <c r="G2056" s="59"/>
      <c r="H2056" s="60"/>
      <c r="I2056" s="60"/>
      <c r="J2056" s="60"/>
      <c r="K2056" s="60"/>
      <c r="L2056" s="60"/>
      <c r="M2056" s="60"/>
      <c r="N2056" s="60"/>
      <c r="O2056" s="60"/>
      <c r="P2056" s="60"/>
      <c r="Q2056" s="60"/>
      <c r="R2056" s="60"/>
    </row>
    <row r="2057" spans="1:22">
      <c r="A2057" s="83">
        <v>3</v>
      </c>
      <c r="B2057" s="83">
        <v>2011</v>
      </c>
      <c r="C2057" s="84" t="s">
        <v>571</v>
      </c>
      <c r="D2057" s="84" t="s">
        <v>579</v>
      </c>
      <c r="F2057" s="59" t="s">
        <v>453</v>
      </c>
      <c r="G2057" s="59"/>
      <c r="H2057" s="59"/>
      <c r="I2057" s="59"/>
      <c r="J2057" s="59"/>
      <c r="K2057" s="59"/>
      <c r="L2057" s="59"/>
      <c r="M2057" s="59"/>
      <c r="N2057" s="59"/>
      <c r="O2057" s="59"/>
      <c r="P2057" s="59"/>
      <c r="Q2057" s="59"/>
      <c r="R2057" s="59"/>
      <c r="U2057" s="59"/>
    </row>
    <row r="2058" spans="1:22">
      <c r="A2058" s="83">
        <v>3</v>
      </c>
      <c r="B2058" s="83">
        <v>2011</v>
      </c>
      <c r="C2058" s="84" t="s">
        <v>571</v>
      </c>
      <c r="D2058" s="84" t="s">
        <v>579</v>
      </c>
      <c r="F2058" s="59" t="s">
        <v>429</v>
      </c>
      <c r="G2058" s="59"/>
      <c r="H2058" s="59"/>
      <c r="I2058" s="59"/>
      <c r="J2058" s="59"/>
      <c r="K2058" s="59"/>
      <c r="L2058" s="59"/>
      <c r="M2058" s="59"/>
      <c r="N2058" s="59"/>
      <c r="O2058" s="59"/>
      <c r="P2058" s="59"/>
      <c r="Q2058" s="59"/>
      <c r="R2058" s="59"/>
    </row>
    <row r="2059" spans="1:22">
      <c r="A2059" s="83">
        <v>3</v>
      </c>
      <c r="B2059" s="83">
        <v>2011</v>
      </c>
      <c r="C2059" s="84" t="s">
        <v>571</v>
      </c>
      <c r="D2059" s="84" t="s">
        <v>579</v>
      </c>
      <c r="F2059" s="59" t="s">
        <v>290</v>
      </c>
      <c r="G2059" s="59">
        <v>-6.3380000000000001</v>
      </c>
      <c r="H2059" s="59">
        <v>-0.97299999999999998</v>
      </c>
      <c r="I2059" s="59">
        <v>-3.4380000000000002</v>
      </c>
      <c r="J2059" s="59">
        <v>-7.431</v>
      </c>
      <c r="K2059" s="59">
        <v>-13.752000000000001</v>
      </c>
      <c r="L2059" s="59">
        <v>-21.079000000000001</v>
      </c>
      <c r="M2059" s="59">
        <v>-20.72</v>
      </c>
      <c r="N2059" s="59">
        <v>-23.254999999999999</v>
      </c>
      <c r="O2059" s="59">
        <v>-30.579000000000001</v>
      </c>
      <c r="P2059" s="59">
        <v>-30.623000000000001</v>
      </c>
      <c r="Q2059" s="59">
        <v>-34.084000000000003</v>
      </c>
    </row>
    <row r="2060" spans="1:22">
      <c r="A2060" s="83">
        <v>3</v>
      </c>
      <c r="B2060" s="83">
        <v>2011</v>
      </c>
      <c r="C2060" s="84" t="s">
        <v>571</v>
      </c>
      <c r="D2060" s="84" t="s">
        <v>579</v>
      </c>
      <c r="F2060" s="59" t="s">
        <v>480</v>
      </c>
      <c r="G2060" s="59">
        <v>0.69799999999999995</v>
      </c>
      <c r="H2060" s="64">
        <v>-4.7370000000000001</v>
      </c>
      <c r="I2060" s="59">
        <v>-3.2839999999999998</v>
      </c>
      <c r="J2060" s="59">
        <v>-6.7919999999999998</v>
      </c>
      <c r="K2060" s="59">
        <v>-9.7799999999999994</v>
      </c>
      <c r="L2060" s="59">
        <v>-14.859</v>
      </c>
      <c r="M2060" s="59">
        <v>-18.626999999999999</v>
      </c>
      <c r="N2060" s="59">
        <v>-20.327999999999999</v>
      </c>
      <c r="O2060" s="59">
        <v>-22.376000000000001</v>
      </c>
      <c r="P2060" s="59">
        <v>-25.073</v>
      </c>
      <c r="Q2060" s="59">
        <v>-27.331</v>
      </c>
    </row>
    <row r="2061" spans="1:22">
      <c r="A2061" s="83">
        <v>3</v>
      </c>
      <c r="B2061" s="83">
        <v>2011</v>
      </c>
      <c r="C2061" s="84" t="s">
        <v>571</v>
      </c>
      <c r="D2061" s="84" t="s">
        <v>579</v>
      </c>
      <c r="F2061" s="59" t="s">
        <v>481</v>
      </c>
      <c r="G2061" s="59">
        <v>0</v>
      </c>
      <c r="H2061" s="59">
        <v>0</v>
      </c>
      <c r="I2061" s="59">
        <v>0</v>
      </c>
      <c r="J2061" s="59">
        <v>3.9820000000000002</v>
      </c>
      <c r="K2061" s="59">
        <v>7.0860000000000003</v>
      </c>
      <c r="L2061" s="59">
        <v>5.6449999999999996</v>
      </c>
      <c r="M2061" s="59">
        <v>5.3310000000000004</v>
      </c>
      <c r="N2061" s="59">
        <v>6.3840000000000003</v>
      </c>
      <c r="O2061" s="59">
        <v>7.3719999999999999</v>
      </c>
      <c r="P2061" s="59">
        <v>9.2629999999999999</v>
      </c>
      <c r="Q2061" s="59">
        <v>9.0760000000000005</v>
      </c>
    </row>
    <row r="2062" spans="1:22">
      <c r="A2062" s="83">
        <v>3</v>
      </c>
      <c r="B2062" s="83">
        <v>2011</v>
      </c>
      <c r="C2062" s="84" t="s">
        <v>571</v>
      </c>
      <c r="D2062" s="84" t="s">
        <v>579</v>
      </c>
      <c r="F2062" s="59" t="s">
        <v>296</v>
      </c>
      <c r="G2062" s="59">
        <v>-47.253</v>
      </c>
      <c r="H2062" s="59">
        <v>5.4269999999999996</v>
      </c>
      <c r="I2062" s="59">
        <v>2.5579999999999998</v>
      </c>
      <c r="J2062" s="59">
        <v>-3.6010000000000009</v>
      </c>
      <c r="K2062" s="59">
        <v>-3.5310000000000024</v>
      </c>
      <c r="L2062" s="59">
        <v>-1.4589999999999961</v>
      </c>
      <c r="M2062" s="59">
        <v>2.2389999999999901</v>
      </c>
      <c r="N2062" s="59">
        <v>3.0609999999999999</v>
      </c>
      <c r="O2062" s="59">
        <v>2.080999999999996</v>
      </c>
      <c r="P2062" s="59">
        <v>2.7490000000000023</v>
      </c>
      <c r="Q2062" s="59">
        <v>-2.0369999999999919</v>
      </c>
    </row>
    <row r="2063" spans="1:22">
      <c r="A2063" s="83">
        <v>3</v>
      </c>
      <c r="B2063" s="83">
        <v>2011</v>
      </c>
      <c r="C2063" s="84" t="s">
        <v>571</v>
      </c>
      <c r="D2063" s="84" t="s">
        <v>579</v>
      </c>
      <c r="F2063" s="59" t="s">
        <v>431</v>
      </c>
      <c r="G2063" s="59">
        <v>-12.898999999999999</v>
      </c>
      <c r="H2063" s="59">
        <v>-5.66</v>
      </c>
      <c r="I2063" s="64">
        <v>-4.0979999999999999</v>
      </c>
      <c r="J2063" s="59">
        <v>-3.722</v>
      </c>
      <c r="K2063" s="59">
        <v>-1.657</v>
      </c>
      <c r="L2063" s="59">
        <v>-1.7090000000000001</v>
      </c>
      <c r="M2063" s="59">
        <v>-2.2109999999999999</v>
      </c>
      <c r="N2063" s="59">
        <v>-2.3839999999999999</v>
      </c>
      <c r="O2063" s="59">
        <v>-2.31</v>
      </c>
      <c r="P2063" s="59">
        <v>-1.5469999999999999</v>
      </c>
      <c r="Q2063" s="59">
        <v>-1.26</v>
      </c>
    </row>
    <row r="2064" spans="1:22">
      <c r="A2064" s="83">
        <v>3</v>
      </c>
      <c r="B2064" s="83">
        <v>2011</v>
      </c>
      <c r="C2064" s="84" t="s">
        <v>571</v>
      </c>
      <c r="D2064" s="84" t="s">
        <v>580</v>
      </c>
      <c r="F2064" s="59" t="s">
        <v>294</v>
      </c>
      <c r="G2064" s="59"/>
      <c r="H2064" s="59"/>
      <c r="I2064" s="59"/>
      <c r="J2064" s="59"/>
      <c r="K2064" s="59"/>
      <c r="L2064" s="59"/>
      <c r="M2064" s="59"/>
      <c r="N2064" s="59"/>
      <c r="O2064" s="59"/>
      <c r="P2064" s="59"/>
      <c r="Q2064" s="59"/>
      <c r="R2064" s="59"/>
    </row>
    <row r="2065" spans="1:22">
      <c r="A2065" s="83">
        <v>3</v>
      </c>
      <c r="B2065" s="83">
        <v>2011</v>
      </c>
      <c r="C2065" s="84" t="s">
        <v>571</v>
      </c>
      <c r="D2065" s="84" t="s">
        <v>580</v>
      </c>
      <c r="F2065" s="59" t="s">
        <v>295</v>
      </c>
      <c r="G2065" s="59">
        <v>-1.7069010147386612</v>
      </c>
      <c r="H2065" s="59">
        <v>-1.1019074472947028</v>
      </c>
      <c r="I2065" s="59">
        <v>-1.2695356089195058</v>
      </c>
      <c r="J2065" s="59">
        <v>-1.4194027103164988</v>
      </c>
      <c r="K2065" s="59">
        <v>-1.351608111159093</v>
      </c>
      <c r="L2065" s="59">
        <v>-1.4939960914157049</v>
      </c>
      <c r="M2065" s="59">
        <v>-3.275966268382279</v>
      </c>
      <c r="N2065" s="59">
        <v>-3.3200125890883463</v>
      </c>
      <c r="O2065" s="59">
        <v>-4.7189448758510819</v>
      </c>
      <c r="P2065" s="59">
        <v>-6.2176921849220914</v>
      </c>
      <c r="Q2065" s="59">
        <v>-7.9712612099532283</v>
      </c>
    </row>
    <row r="2066" spans="1:22">
      <c r="A2066" s="83">
        <v>3</v>
      </c>
      <c r="B2066" s="83">
        <v>2011</v>
      </c>
      <c r="C2066" s="84" t="s">
        <v>571</v>
      </c>
      <c r="D2066" s="84" t="s">
        <v>580</v>
      </c>
      <c r="F2066" s="59" t="s">
        <v>296</v>
      </c>
      <c r="G2066" s="59">
        <v>-10.467163785261338</v>
      </c>
      <c r="H2066" s="59">
        <v>-7</v>
      </c>
      <c r="I2066" s="59">
        <v>-2.225104491080494</v>
      </c>
      <c r="J2066" s="59">
        <v>1</v>
      </c>
      <c r="K2066" s="59">
        <v>5</v>
      </c>
      <c r="L2066" s="59">
        <v>8</v>
      </c>
      <c r="M2066" s="59">
        <v>12.634479368382278</v>
      </c>
      <c r="N2066" s="59">
        <v>17</v>
      </c>
      <c r="O2066" s="59">
        <v>19.498709675851082</v>
      </c>
      <c r="P2066" s="59">
        <v>19.23840178492209</v>
      </c>
      <c r="Q2066" s="59">
        <v>24.270923609953229</v>
      </c>
    </row>
    <row r="2067" spans="1:22">
      <c r="A2067" s="83">
        <v>3</v>
      </c>
      <c r="B2067" s="83">
        <v>2011</v>
      </c>
      <c r="F2067" s="59"/>
      <c r="G2067" s="59"/>
      <c r="H2067" s="60"/>
      <c r="I2067" s="59"/>
      <c r="J2067" s="59"/>
      <c r="K2067" s="59"/>
      <c r="L2067" s="59"/>
      <c r="M2067" s="59"/>
      <c r="N2067" s="59"/>
      <c r="O2067" s="59"/>
      <c r="P2067" s="59"/>
      <c r="Q2067" s="59"/>
      <c r="R2067" s="59"/>
      <c r="S2067" s="59"/>
    </row>
    <row r="2068" spans="1:22">
      <c r="A2068" s="83">
        <v>3</v>
      </c>
      <c r="B2068" s="83">
        <v>2011</v>
      </c>
      <c r="C2068" s="84" t="s">
        <v>574</v>
      </c>
      <c r="F2068" s="59" t="s">
        <v>457</v>
      </c>
      <c r="R2068" s="60"/>
      <c r="S2068" s="60"/>
      <c r="T2068" s="60"/>
      <c r="U2068" s="60"/>
      <c r="V2068" s="60"/>
    </row>
    <row r="2069" spans="1:22">
      <c r="A2069" s="83">
        <v>3</v>
      </c>
      <c r="B2069" s="83">
        <v>2011</v>
      </c>
      <c r="C2069" s="84" t="s">
        <v>575</v>
      </c>
      <c r="D2069" s="84" t="s">
        <v>586</v>
      </c>
      <c r="F2069" s="61" t="s">
        <v>482</v>
      </c>
      <c r="G2069" s="59">
        <f t="shared" ref="G2069:Q2069" si="92">+G2046-G2048+SUM(G2053:G2066)</f>
        <v>1399.3000743357361</v>
      </c>
      <c r="H2069" s="59">
        <f t="shared" si="92"/>
        <v>1080.6300745346916</v>
      </c>
      <c r="I2069" s="59">
        <f t="shared" si="92"/>
        <v>691.81508648115573</v>
      </c>
      <c r="J2069" s="59">
        <f t="shared" si="92"/>
        <v>513.15472894219033</v>
      </c>
      <c r="K2069" s="59">
        <f t="shared" si="92"/>
        <v>538.30259279966413</v>
      </c>
      <c r="L2069" s="59">
        <f t="shared" si="92"/>
        <v>634.77477861587897</v>
      </c>
      <c r="M2069" s="59">
        <f t="shared" si="92"/>
        <v>590.45477173286179</v>
      </c>
      <c r="N2069" s="59">
        <f t="shared" si="92"/>
        <v>584.95968095119542</v>
      </c>
      <c r="O2069" s="59">
        <f t="shared" si="92"/>
        <v>665.2029460326778</v>
      </c>
      <c r="P2069" s="59">
        <f t="shared" si="92"/>
        <v>709.97289259151887</v>
      </c>
      <c r="Q2069" s="59">
        <f t="shared" si="92"/>
        <v>728.78964785874052</v>
      </c>
    </row>
    <row r="2071" spans="1:22">
      <c r="A2071" s="83">
        <v>8</v>
      </c>
      <c r="B2071" s="83">
        <v>2011</v>
      </c>
      <c r="C2071" s="84" t="s">
        <v>572</v>
      </c>
      <c r="F2071" s="1" t="s">
        <v>155</v>
      </c>
      <c r="G2071" s="36"/>
      <c r="H2071" s="36"/>
    </row>
    <row r="2072" spans="1:22">
      <c r="A2072" s="83">
        <v>8</v>
      </c>
      <c r="B2072" s="83">
        <v>2011</v>
      </c>
      <c r="C2072" s="84" t="s">
        <v>572</v>
      </c>
      <c r="D2072" s="84" t="s">
        <v>578</v>
      </c>
      <c r="F2072" s="1" t="s">
        <v>399</v>
      </c>
    </row>
    <row r="2073" spans="1:22">
      <c r="A2073" s="83">
        <v>8</v>
      </c>
      <c r="B2073" s="83">
        <v>2011</v>
      </c>
      <c r="C2073" s="84" t="s">
        <v>572</v>
      </c>
      <c r="D2073" s="84" t="s">
        <v>578</v>
      </c>
      <c r="F2073" s="1" t="s">
        <v>474</v>
      </c>
      <c r="G2073" s="1">
        <v>0</v>
      </c>
      <c r="H2073" s="1">
        <v>0</v>
      </c>
      <c r="I2073" s="1">
        <v>-2</v>
      </c>
      <c r="J2073" s="1">
        <v>-2</v>
      </c>
      <c r="K2073" s="1">
        <v>-1</v>
      </c>
      <c r="L2073" s="1">
        <v>-1</v>
      </c>
      <c r="M2073" s="1">
        <v>-1</v>
      </c>
      <c r="N2073" s="1">
        <v>-1</v>
      </c>
      <c r="O2073" s="1">
        <v>-1</v>
      </c>
      <c r="P2073" s="1">
        <v>-1</v>
      </c>
      <c r="Q2073" s="1">
        <v>-1</v>
      </c>
    </row>
    <row r="2074" spans="1:22">
      <c r="A2074" s="83">
        <v>8</v>
      </c>
      <c r="B2074" s="83">
        <v>2011</v>
      </c>
      <c r="C2074" s="84" t="s">
        <v>572</v>
      </c>
      <c r="D2074" s="84" t="s">
        <v>578</v>
      </c>
      <c r="F2074" s="1" t="s">
        <v>476</v>
      </c>
      <c r="G2074" s="1">
        <v>0</v>
      </c>
      <c r="H2074" s="1">
        <v>0</v>
      </c>
      <c r="I2074" s="1">
        <v>0</v>
      </c>
      <c r="J2074" s="1">
        <v>0</v>
      </c>
      <c r="K2074" s="1">
        <v>0</v>
      </c>
      <c r="L2074" s="1">
        <v>0</v>
      </c>
      <c r="M2074" s="1">
        <v>-1</v>
      </c>
      <c r="N2074" s="1">
        <v>-1</v>
      </c>
      <c r="O2074" s="1">
        <v>-1</v>
      </c>
      <c r="P2074" s="1">
        <v>-1</v>
      </c>
      <c r="Q2074" s="1">
        <v>-1</v>
      </c>
    </row>
    <row r="2075" spans="1:22">
      <c r="A2075" s="83">
        <v>8</v>
      </c>
      <c r="B2075" s="83">
        <v>2011</v>
      </c>
      <c r="C2075" s="84" t="s">
        <v>572</v>
      </c>
      <c r="D2075" s="84" t="s">
        <v>578</v>
      </c>
      <c r="F2075" s="1" t="s">
        <v>475</v>
      </c>
      <c r="G2075" s="1">
        <v>0</v>
      </c>
      <c r="H2075" s="1">
        <v>0</v>
      </c>
      <c r="I2075" s="1">
        <v>-1</v>
      </c>
      <c r="J2075" s="1">
        <v>0</v>
      </c>
      <c r="K2075" s="1">
        <v>0</v>
      </c>
      <c r="L2075" s="1">
        <v>0</v>
      </c>
      <c r="M2075" s="1">
        <v>-1</v>
      </c>
      <c r="N2075" s="1">
        <v>-1</v>
      </c>
      <c r="O2075" s="1">
        <v>-1</v>
      </c>
      <c r="P2075" s="1">
        <v>-1</v>
      </c>
      <c r="Q2075" s="1">
        <v>-1</v>
      </c>
    </row>
    <row r="2076" spans="1:22">
      <c r="A2076" s="83">
        <v>8</v>
      </c>
      <c r="B2076" s="83">
        <v>2011</v>
      </c>
      <c r="C2076" s="84" t="s">
        <v>572</v>
      </c>
      <c r="D2076" s="84" t="s">
        <v>578</v>
      </c>
      <c r="F2076" s="1" t="s">
        <v>296</v>
      </c>
      <c r="G2076" s="1">
        <v>0</v>
      </c>
      <c r="H2076" s="1">
        <v>0</v>
      </c>
      <c r="I2076" s="1">
        <v>0</v>
      </c>
      <c r="J2076" s="1">
        <v>0</v>
      </c>
      <c r="K2076" s="1">
        <v>0</v>
      </c>
      <c r="L2076" s="1">
        <v>0</v>
      </c>
      <c r="M2076" s="1">
        <v>0</v>
      </c>
      <c r="N2076" s="1">
        <v>0</v>
      </c>
      <c r="O2076" s="1">
        <v>0</v>
      </c>
      <c r="P2076" s="1">
        <v>0</v>
      </c>
      <c r="Q2076" s="1">
        <v>0</v>
      </c>
    </row>
    <row r="2077" spans="1:22">
      <c r="A2077" s="83">
        <v>8</v>
      </c>
      <c r="B2077" s="83">
        <v>2011</v>
      </c>
    </row>
    <row r="2078" spans="1:22">
      <c r="A2078" s="83">
        <v>8</v>
      </c>
      <c r="B2078" s="83">
        <v>2011</v>
      </c>
      <c r="C2078" s="84" t="s">
        <v>572</v>
      </c>
      <c r="F2078" s="1" t="s">
        <v>400</v>
      </c>
    </row>
    <row r="2079" spans="1:22">
      <c r="A2079" s="83">
        <v>8</v>
      </c>
      <c r="B2079" s="83">
        <v>2011</v>
      </c>
      <c r="C2079" s="84" t="s">
        <v>572</v>
      </c>
      <c r="D2079" s="84" t="s">
        <v>579</v>
      </c>
      <c r="F2079" s="1" t="s">
        <v>463</v>
      </c>
      <c r="G2079" s="1">
        <v>0</v>
      </c>
      <c r="H2079" s="1">
        <v>6</v>
      </c>
      <c r="I2079" s="1">
        <v>5</v>
      </c>
      <c r="J2079" s="1">
        <v>2</v>
      </c>
      <c r="K2079" s="1">
        <v>-4</v>
      </c>
      <c r="L2079" s="1">
        <v>-5</v>
      </c>
      <c r="M2079" s="1">
        <v>-6</v>
      </c>
      <c r="N2079" s="1">
        <v>-5</v>
      </c>
      <c r="O2079" s="1">
        <v>-5</v>
      </c>
      <c r="P2079" s="1">
        <v>-6</v>
      </c>
      <c r="Q2079" s="1">
        <v>-6</v>
      </c>
    </row>
    <row r="2080" spans="1:22">
      <c r="A2080" s="83">
        <v>8</v>
      </c>
      <c r="B2080" s="83">
        <v>2011</v>
      </c>
      <c r="C2080" s="84" t="s">
        <v>572</v>
      </c>
      <c r="D2080" s="84" t="s">
        <v>579</v>
      </c>
      <c r="F2080" s="1" t="s">
        <v>439</v>
      </c>
      <c r="G2080" s="1">
        <v>3</v>
      </c>
      <c r="H2080" s="1">
        <v>-27</v>
      </c>
      <c r="I2080" s="1">
        <v>-55</v>
      </c>
      <c r="J2080" s="1">
        <v>-70</v>
      </c>
      <c r="K2080" s="1">
        <v>-79</v>
      </c>
      <c r="L2080" s="1">
        <v>-87</v>
      </c>
      <c r="M2080" s="1">
        <v>-95</v>
      </c>
      <c r="N2080" s="1">
        <v>-103</v>
      </c>
      <c r="O2080" s="1">
        <v>-112</v>
      </c>
      <c r="P2080" s="1">
        <v>-120</v>
      </c>
      <c r="Q2080" s="1">
        <v>-128</v>
      </c>
    </row>
    <row r="2081" spans="1:17">
      <c r="A2081" s="83">
        <v>8</v>
      </c>
      <c r="B2081" s="83">
        <v>2011</v>
      </c>
      <c r="C2081" s="84" t="s">
        <v>572</v>
      </c>
      <c r="D2081" s="84" t="s">
        <v>579</v>
      </c>
      <c r="F2081" s="1" t="s">
        <v>441</v>
      </c>
      <c r="G2081" s="1">
        <v>0</v>
      </c>
      <c r="H2081" s="1">
        <v>0</v>
      </c>
      <c r="I2081" s="1">
        <v>-1</v>
      </c>
      <c r="J2081" s="1">
        <v>-2</v>
      </c>
      <c r="K2081" s="1">
        <v>-4</v>
      </c>
      <c r="L2081" s="1">
        <v>-8</v>
      </c>
      <c r="M2081" s="1">
        <v>-14</v>
      </c>
      <c r="N2081" s="1">
        <v>-21</v>
      </c>
      <c r="O2081" s="1">
        <v>-27</v>
      </c>
      <c r="P2081" s="1">
        <v>-35</v>
      </c>
      <c r="Q2081" s="1">
        <v>-43</v>
      </c>
    </row>
    <row r="2082" spans="1:17">
      <c r="A2082" s="83">
        <v>8</v>
      </c>
      <c r="B2082" s="83">
        <v>2011</v>
      </c>
      <c r="C2082" s="84" t="s">
        <v>572</v>
      </c>
      <c r="D2082" s="84" t="s">
        <v>579</v>
      </c>
      <c r="F2082" s="1" t="s">
        <v>483</v>
      </c>
    </row>
    <row r="2083" spans="1:17">
      <c r="A2083" s="83">
        <v>8</v>
      </c>
      <c r="B2083" s="83">
        <v>2011</v>
      </c>
      <c r="C2083" s="84" t="s">
        <v>572</v>
      </c>
      <c r="D2083" s="84" t="s">
        <v>579</v>
      </c>
      <c r="F2083" s="1" t="s">
        <v>484</v>
      </c>
      <c r="G2083" s="1">
        <v>0</v>
      </c>
      <c r="H2083" s="1">
        <v>0</v>
      </c>
      <c r="I2083" s="1">
        <v>-111</v>
      </c>
      <c r="J2083" s="1">
        <v>-111</v>
      </c>
      <c r="K2083" s="1">
        <v>-111</v>
      </c>
      <c r="L2083" s="1">
        <v>-111</v>
      </c>
      <c r="M2083" s="1">
        <v>-111</v>
      </c>
      <c r="N2083" s="1">
        <v>-111</v>
      </c>
      <c r="O2083" s="1">
        <v>-111</v>
      </c>
      <c r="P2083" s="1">
        <v>-111</v>
      </c>
      <c r="Q2083" s="1">
        <v>-111</v>
      </c>
    </row>
    <row r="2084" spans="1:17">
      <c r="A2084" s="83">
        <v>8</v>
      </c>
      <c r="B2084" s="83">
        <v>2011</v>
      </c>
      <c r="C2084" s="84" t="s">
        <v>572</v>
      </c>
      <c r="D2084" s="84" t="s">
        <v>580</v>
      </c>
      <c r="F2084" s="1" t="s">
        <v>441</v>
      </c>
      <c r="G2084" s="1">
        <v>0</v>
      </c>
      <c r="H2084" s="1">
        <v>0</v>
      </c>
      <c r="I2084" s="1">
        <v>-1</v>
      </c>
      <c r="J2084" s="1">
        <v>-3</v>
      </c>
      <c r="K2084" s="1">
        <v>-6</v>
      </c>
      <c r="L2084" s="1">
        <v>-12</v>
      </c>
      <c r="M2084" s="1">
        <v>-20</v>
      </c>
      <c r="N2084" s="1">
        <v>-27</v>
      </c>
      <c r="O2084" s="1">
        <v>-35</v>
      </c>
      <c r="P2084" s="1">
        <v>-42</v>
      </c>
      <c r="Q2084" s="1">
        <v>-50</v>
      </c>
    </row>
    <row r="2085" spans="1:17">
      <c r="A2085" s="83">
        <v>8</v>
      </c>
      <c r="B2085" s="83">
        <v>2011</v>
      </c>
    </row>
    <row r="2086" spans="1:17">
      <c r="A2086" s="83">
        <v>8</v>
      </c>
      <c r="B2086" s="83">
        <v>2011</v>
      </c>
      <c r="C2086" s="84" t="s">
        <v>570</v>
      </c>
      <c r="F2086" s="1" t="s">
        <v>156</v>
      </c>
    </row>
    <row r="2087" spans="1:17">
      <c r="A2087" s="83">
        <v>8</v>
      </c>
      <c r="B2087" s="83">
        <v>2011</v>
      </c>
      <c r="C2087" s="84" t="s">
        <v>570</v>
      </c>
      <c r="D2087" s="84" t="s">
        <v>578</v>
      </c>
      <c r="F2087" s="1" t="s">
        <v>399</v>
      </c>
    </row>
    <row r="2088" spans="1:17">
      <c r="A2088" s="83">
        <v>8</v>
      </c>
      <c r="B2088" s="83">
        <v>2011</v>
      </c>
      <c r="C2088" s="84" t="s">
        <v>570</v>
      </c>
      <c r="D2088" s="84" t="s">
        <v>578</v>
      </c>
      <c r="F2088" s="1" t="s">
        <v>474</v>
      </c>
      <c r="G2088" s="1">
        <v>-2</v>
      </c>
      <c r="H2088" s="1">
        <v>-18</v>
      </c>
      <c r="I2088" s="1">
        <v>-45</v>
      </c>
      <c r="J2088" s="1">
        <v>-51</v>
      </c>
      <c r="K2088" s="1">
        <v>-21</v>
      </c>
      <c r="L2088" s="1">
        <v>0</v>
      </c>
      <c r="M2088" s="1">
        <v>14</v>
      </c>
      <c r="N2088" s="1">
        <v>21</v>
      </c>
      <c r="O2088" s="1">
        <v>25</v>
      </c>
      <c r="P2088" s="1">
        <v>26</v>
      </c>
      <c r="Q2088" s="1">
        <v>23</v>
      </c>
    </row>
    <row r="2089" spans="1:17">
      <c r="A2089" s="83">
        <v>8</v>
      </c>
      <c r="B2089" s="83">
        <v>2011</v>
      </c>
      <c r="C2089" s="84" t="s">
        <v>570</v>
      </c>
      <c r="D2089" s="84" t="s">
        <v>578</v>
      </c>
      <c r="F2089" s="1" t="s">
        <v>476</v>
      </c>
      <c r="G2089" s="1">
        <v>-5</v>
      </c>
      <c r="H2089" s="1">
        <v>-10</v>
      </c>
      <c r="I2089" s="1">
        <v>-21</v>
      </c>
      <c r="J2089" s="1">
        <v>-24</v>
      </c>
      <c r="K2089" s="1">
        <v>-10</v>
      </c>
      <c r="L2089" s="1">
        <v>1</v>
      </c>
      <c r="M2089" s="1">
        <v>7</v>
      </c>
      <c r="N2089" s="1">
        <v>8</v>
      </c>
      <c r="O2089" s="1">
        <v>8</v>
      </c>
      <c r="P2089" s="1">
        <v>9</v>
      </c>
      <c r="Q2089" s="1">
        <v>9</v>
      </c>
    </row>
    <row r="2090" spans="1:17">
      <c r="A2090" s="83">
        <v>8</v>
      </c>
      <c r="B2090" s="83">
        <v>2011</v>
      </c>
      <c r="C2090" s="84" t="s">
        <v>570</v>
      </c>
      <c r="D2090" s="84" t="s">
        <v>578</v>
      </c>
      <c r="F2090" s="1" t="s">
        <v>475</v>
      </c>
      <c r="G2090" s="1">
        <v>14</v>
      </c>
      <c r="H2090" s="1">
        <v>6</v>
      </c>
      <c r="I2090" s="1">
        <v>-11</v>
      </c>
      <c r="J2090" s="1">
        <v>-3</v>
      </c>
      <c r="K2090" s="1">
        <v>15</v>
      </c>
      <c r="L2090" s="1">
        <v>16</v>
      </c>
      <c r="M2090" s="1">
        <v>8</v>
      </c>
      <c r="N2090" s="1">
        <v>6</v>
      </c>
      <c r="O2090" s="1">
        <v>14</v>
      </c>
      <c r="P2090" s="1">
        <v>17</v>
      </c>
      <c r="Q2090" s="1">
        <v>13</v>
      </c>
    </row>
    <row r="2091" spans="1:17">
      <c r="A2091" s="83">
        <v>8</v>
      </c>
      <c r="B2091" s="83">
        <v>2011</v>
      </c>
      <c r="C2091" s="84" t="s">
        <v>570</v>
      </c>
      <c r="D2091" s="84" t="s">
        <v>578</v>
      </c>
      <c r="F2091" s="1" t="s">
        <v>296</v>
      </c>
      <c r="G2091" s="1">
        <v>2</v>
      </c>
      <c r="H2091" s="1">
        <v>14</v>
      </c>
      <c r="I2091" s="1">
        <v>26</v>
      </c>
      <c r="J2091" s="1">
        <v>22</v>
      </c>
      <c r="K2091" s="1">
        <v>8</v>
      </c>
      <c r="L2091" s="1">
        <v>-2</v>
      </c>
      <c r="M2091" s="1">
        <v>-6</v>
      </c>
      <c r="N2091" s="1">
        <v>-8</v>
      </c>
      <c r="O2091" s="1">
        <v>-10</v>
      </c>
      <c r="P2091" s="1">
        <v>-12</v>
      </c>
      <c r="Q2091" s="1">
        <v>-14</v>
      </c>
    </row>
    <row r="2092" spans="1:17">
      <c r="A2092" s="83">
        <v>8</v>
      </c>
      <c r="B2092" s="83">
        <v>2011</v>
      </c>
    </row>
    <row r="2093" spans="1:17">
      <c r="A2093" s="83">
        <v>8</v>
      </c>
      <c r="B2093" s="83">
        <v>2011</v>
      </c>
      <c r="C2093" s="84" t="s">
        <v>570</v>
      </c>
      <c r="F2093" s="1" t="s">
        <v>400</v>
      </c>
    </row>
    <row r="2094" spans="1:17">
      <c r="A2094" s="83">
        <v>8</v>
      </c>
      <c r="B2094" s="83">
        <v>2011</v>
      </c>
      <c r="C2094" s="84" t="s">
        <v>570</v>
      </c>
      <c r="D2094" s="84" t="s">
        <v>579</v>
      </c>
      <c r="F2094" s="1" t="s">
        <v>485</v>
      </c>
    </row>
    <row r="2095" spans="1:17">
      <c r="A2095" s="83">
        <v>8</v>
      </c>
      <c r="B2095" s="83">
        <v>2011</v>
      </c>
      <c r="C2095" s="84" t="s">
        <v>570</v>
      </c>
      <c r="D2095" s="84" t="s">
        <v>579</v>
      </c>
      <c r="F2095" s="1" t="s">
        <v>437</v>
      </c>
      <c r="G2095" s="1">
        <v>0</v>
      </c>
      <c r="H2095" s="1">
        <v>9</v>
      </c>
      <c r="I2095" s="1">
        <v>13</v>
      </c>
      <c r="J2095" s="1">
        <v>11</v>
      </c>
      <c r="K2095" s="1">
        <v>7</v>
      </c>
      <c r="L2095" s="1">
        <v>4</v>
      </c>
      <c r="M2095" s="1">
        <v>2</v>
      </c>
      <c r="N2095" s="1">
        <v>1</v>
      </c>
      <c r="O2095" s="1">
        <v>1</v>
      </c>
      <c r="P2095" s="1">
        <v>2</v>
      </c>
      <c r="Q2095" s="1">
        <v>2</v>
      </c>
    </row>
    <row r="2096" spans="1:17">
      <c r="A2096" s="83">
        <v>8</v>
      </c>
      <c r="B2096" s="83">
        <v>2011</v>
      </c>
      <c r="C2096" s="84" t="s">
        <v>570</v>
      </c>
      <c r="D2096" s="84" t="s">
        <v>579</v>
      </c>
      <c r="F2096" s="1" t="s">
        <v>446</v>
      </c>
      <c r="G2096" s="1">
        <v>0</v>
      </c>
      <c r="H2096" s="1">
        <v>0</v>
      </c>
      <c r="I2096" s="1">
        <v>0</v>
      </c>
      <c r="J2096" s="1">
        <v>3</v>
      </c>
      <c r="K2096" s="1">
        <v>3</v>
      </c>
      <c r="L2096" s="1">
        <v>3</v>
      </c>
      <c r="M2096" s="1">
        <v>3</v>
      </c>
      <c r="N2096" s="1">
        <v>3</v>
      </c>
      <c r="O2096" s="1">
        <v>2</v>
      </c>
      <c r="P2096" s="1">
        <v>2</v>
      </c>
      <c r="Q2096" s="1">
        <v>2</v>
      </c>
    </row>
    <row r="2097" spans="1:17">
      <c r="A2097" s="83">
        <v>8</v>
      </c>
      <c r="B2097" s="83">
        <v>2011</v>
      </c>
      <c r="C2097" s="84" t="s">
        <v>570</v>
      </c>
      <c r="D2097" s="84" t="s">
        <v>579</v>
      </c>
      <c r="F2097" s="1" t="s">
        <v>438</v>
      </c>
      <c r="G2097" s="1">
        <v>0</v>
      </c>
      <c r="H2097" s="1">
        <v>-1</v>
      </c>
      <c r="I2097" s="1">
        <v>-4</v>
      </c>
      <c r="J2097" s="1">
        <v>-4</v>
      </c>
      <c r="K2097" s="1">
        <v>-3</v>
      </c>
      <c r="L2097" s="1">
        <v>-2</v>
      </c>
      <c r="M2097" s="1">
        <v>-1</v>
      </c>
      <c r="N2097" s="1">
        <v>0</v>
      </c>
      <c r="O2097" s="1">
        <v>0</v>
      </c>
      <c r="P2097" s="1">
        <v>0</v>
      </c>
      <c r="Q2097" s="1">
        <v>0</v>
      </c>
    </row>
    <row r="2098" spans="1:17">
      <c r="A2098" s="83">
        <v>8</v>
      </c>
      <c r="B2098" s="83">
        <v>2011</v>
      </c>
      <c r="C2098" s="84" t="s">
        <v>570</v>
      </c>
      <c r="D2098" s="84" t="s">
        <v>579</v>
      </c>
      <c r="F2098" s="1" t="s">
        <v>436</v>
      </c>
      <c r="G2098" s="1">
        <v>-1</v>
      </c>
      <c r="H2098" s="1">
        <v>0</v>
      </c>
      <c r="I2098" s="1">
        <v>1</v>
      </c>
      <c r="J2098" s="1">
        <v>3</v>
      </c>
      <c r="K2098" s="1">
        <v>3</v>
      </c>
      <c r="L2098" s="1">
        <v>2</v>
      </c>
      <c r="M2098" s="1">
        <v>1</v>
      </c>
      <c r="N2098" s="1">
        <v>1</v>
      </c>
      <c r="O2098" s="1">
        <v>1</v>
      </c>
      <c r="P2098" s="1">
        <v>1</v>
      </c>
      <c r="Q2098" s="1">
        <v>2</v>
      </c>
    </row>
    <row r="2099" spans="1:17">
      <c r="A2099" s="83">
        <v>8</v>
      </c>
      <c r="B2099" s="83">
        <v>2011</v>
      </c>
      <c r="C2099" s="84" t="s">
        <v>570</v>
      </c>
      <c r="D2099" s="84" t="s">
        <v>579</v>
      </c>
      <c r="F2099" s="1" t="s">
        <v>430</v>
      </c>
      <c r="G2099" s="1">
        <v>-4</v>
      </c>
      <c r="H2099" s="1">
        <v>0</v>
      </c>
      <c r="I2099" s="1">
        <v>4</v>
      </c>
      <c r="J2099" s="1">
        <v>6</v>
      </c>
      <c r="K2099" s="1">
        <v>2</v>
      </c>
      <c r="L2099" s="1">
        <v>-1</v>
      </c>
      <c r="M2099" s="1">
        <v>1</v>
      </c>
      <c r="N2099" s="1">
        <v>0</v>
      </c>
      <c r="O2099" s="1">
        <v>0</v>
      </c>
      <c r="P2099" s="1">
        <v>0</v>
      </c>
      <c r="Q2099" s="1">
        <v>0</v>
      </c>
    </row>
    <row r="2100" spans="1:17">
      <c r="A2100" s="83">
        <v>8</v>
      </c>
      <c r="B2100" s="83">
        <v>2011</v>
      </c>
      <c r="C2100" s="84" t="s">
        <v>570</v>
      </c>
      <c r="D2100" s="84" t="s">
        <v>579</v>
      </c>
      <c r="F2100" s="1" t="s">
        <v>296</v>
      </c>
      <c r="G2100" s="1">
        <v>0</v>
      </c>
      <c r="H2100" s="1">
        <v>4</v>
      </c>
      <c r="I2100" s="1">
        <v>6</v>
      </c>
      <c r="J2100" s="1">
        <v>7</v>
      </c>
      <c r="K2100" s="1">
        <v>5</v>
      </c>
      <c r="L2100" s="1">
        <v>3</v>
      </c>
      <c r="M2100" s="1">
        <v>1</v>
      </c>
      <c r="N2100" s="1">
        <v>0</v>
      </c>
      <c r="O2100" s="1">
        <v>-1</v>
      </c>
      <c r="P2100" s="1">
        <v>-2</v>
      </c>
      <c r="Q2100" s="1">
        <v>-2</v>
      </c>
    </row>
    <row r="2101" spans="1:17">
      <c r="A2101" s="83">
        <v>8</v>
      </c>
      <c r="B2101" s="83">
        <v>2011</v>
      </c>
      <c r="C2101" s="84" t="s">
        <v>570</v>
      </c>
      <c r="D2101" s="84" t="s">
        <v>580</v>
      </c>
      <c r="F2101" s="1" t="s">
        <v>450</v>
      </c>
    </row>
    <row r="2102" spans="1:17">
      <c r="A2102" s="83">
        <v>8</v>
      </c>
      <c r="B2102" s="83">
        <v>2011</v>
      </c>
      <c r="C2102" s="84" t="s">
        <v>570</v>
      </c>
      <c r="D2102" s="84" t="s">
        <v>580</v>
      </c>
      <c r="F2102" s="1" t="s">
        <v>441</v>
      </c>
      <c r="G2102" s="1">
        <v>0</v>
      </c>
      <c r="H2102" s="1">
        <v>0</v>
      </c>
      <c r="I2102" s="1">
        <v>0</v>
      </c>
      <c r="J2102" s="1">
        <v>0</v>
      </c>
      <c r="K2102" s="1">
        <v>-1</v>
      </c>
      <c r="L2102" s="1">
        <v>-5</v>
      </c>
      <c r="M2102" s="1">
        <v>-10</v>
      </c>
      <c r="N2102" s="1">
        <v>-15</v>
      </c>
      <c r="O2102" s="1">
        <v>-19</v>
      </c>
      <c r="P2102" s="1">
        <v>-24</v>
      </c>
      <c r="Q2102" s="1">
        <v>-29</v>
      </c>
    </row>
    <row r="2103" spans="1:17">
      <c r="A2103" s="83">
        <v>8</v>
      </c>
      <c r="B2103" s="83">
        <v>2011</v>
      </c>
      <c r="C2103" s="84" t="s">
        <v>570</v>
      </c>
      <c r="D2103" s="84" t="s">
        <v>580</v>
      </c>
      <c r="F2103" s="1" t="s">
        <v>486</v>
      </c>
      <c r="G2103" s="1">
        <v>7</v>
      </c>
      <c r="H2103" s="1">
        <v>-16</v>
      </c>
      <c r="I2103" s="1">
        <v>-52</v>
      </c>
      <c r="J2103" s="1">
        <v>-96</v>
      </c>
      <c r="K2103" s="1">
        <v>-110</v>
      </c>
      <c r="L2103" s="1">
        <v>-100</v>
      </c>
      <c r="M2103" s="1">
        <v>-75</v>
      </c>
      <c r="N2103" s="1">
        <v>-56</v>
      </c>
      <c r="O2103" s="1">
        <v>-47</v>
      </c>
      <c r="P2103" s="1">
        <v>-43</v>
      </c>
      <c r="Q2103" s="1">
        <v>-39</v>
      </c>
    </row>
    <row r="2104" spans="1:17">
      <c r="A2104" s="83">
        <v>8</v>
      </c>
      <c r="B2104" s="83">
        <v>2011</v>
      </c>
    </row>
    <row r="2105" spans="1:17">
      <c r="A2105" s="83">
        <v>8</v>
      </c>
      <c r="B2105" s="83">
        <v>2011</v>
      </c>
      <c r="C2105" s="84" t="s">
        <v>571</v>
      </c>
      <c r="F2105" s="1" t="s">
        <v>159</v>
      </c>
    </row>
    <row r="2106" spans="1:17">
      <c r="A2106" s="83">
        <v>8</v>
      </c>
      <c r="B2106" s="83">
        <v>2011</v>
      </c>
      <c r="C2106" s="84" t="s">
        <v>571</v>
      </c>
      <c r="D2106" s="84" t="s">
        <v>578</v>
      </c>
      <c r="F2106" s="1" t="s">
        <v>399</v>
      </c>
    </row>
    <row r="2107" spans="1:17">
      <c r="A2107" s="83">
        <v>8</v>
      </c>
      <c r="B2107" s="83">
        <v>2011</v>
      </c>
      <c r="C2107" s="84" t="s">
        <v>571</v>
      </c>
      <c r="D2107" s="84" t="s">
        <v>578</v>
      </c>
      <c r="F2107" s="1" t="s">
        <v>474</v>
      </c>
      <c r="G2107" s="1">
        <v>93</v>
      </c>
      <c r="H2107" s="1">
        <v>100</v>
      </c>
      <c r="I2107" s="1">
        <v>41</v>
      </c>
      <c r="J2107" s="1">
        <v>50</v>
      </c>
      <c r="K2107" s="1">
        <v>44</v>
      </c>
      <c r="L2107" s="1">
        <v>29</v>
      </c>
      <c r="M2107" s="1">
        <v>18</v>
      </c>
      <c r="N2107" s="1">
        <v>14</v>
      </c>
      <c r="O2107" s="1">
        <v>14</v>
      </c>
      <c r="P2107" s="1">
        <v>11</v>
      </c>
      <c r="Q2107" s="1">
        <v>7</v>
      </c>
    </row>
    <row r="2108" spans="1:17">
      <c r="A2108" s="83">
        <v>8</v>
      </c>
      <c r="B2108" s="83">
        <v>2011</v>
      </c>
      <c r="C2108" s="84" t="s">
        <v>571</v>
      </c>
      <c r="D2108" s="84" t="s">
        <v>578</v>
      </c>
      <c r="F2108" s="1" t="s">
        <v>476</v>
      </c>
      <c r="G2108" s="1">
        <v>3</v>
      </c>
      <c r="H2108" s="1">
        <v>-8</v>
      </c>
      <c r="I2108" s="1">
        <v>-10</v>
      </c>
      <c r="J2108" s="1">
        <v>-11</v>
      </c>
      <c r="K2108" s="1">
        <v>-14</v>
      </c>
      <c r="L2108" s="1">
        <v>-15</v>
      </c>
      <c r="M2108" s="1">
        <v>-18</v>
      </c>
      <c r="N2108" s="1">
        <v>-18</v>
      </c>
      <c r="O2108" s="1">
        <v>-18</v>
      </c>
      <c r="P2108" s="1">
        <v>-16</v>
      </c>
      <c r="Q2108" s="1">
        <v>-16</v>
      </c>
    </row>
    <row r="2109" spans="1:17">
      <c r="A2109" s="83">
        <v>8</v>
      </c>
      <c r="B2109" s="83">
        <v>2011</v>
      </c>
      <c r="C2109" s="84" t="s">
        <v>571</v>
      </c>
      <c r="D2109" s="84" t="s">
        <v>578</v>
      </c>
      <c r="F2109" s="1" t="s">
        <v>475</v>
      </c>
      <c r="G2109" s="1">
        <v>-24</v>
      </c>
      <c r="H2109" s="1">
        <v>-5</v>
      </c>
      <c r="I2109" s="1">
        <v>4</v>
      </c>
      <c r="J2109" s="1">
        <v>7</v>
      </c>
      <c r="K2109" s="1">
        <v>6</v>
      </c>
      <c r="L2109" s="1">
        <v>1</v>
      </c>
      <c r="M2109" s="1">
        <v>-2</v>
      </c>
      <c r="N2109" s="1">
        <v>-3</v>
      </c>
      <c r="O2109" s="1">
        <v>-2</v>
      </c>
      <c r="P2109" s="1">
        <v>-2</v>
      </c>
      <c r="Q2109" s="1">
        <v>-1</v>
      </c>
    </row>
    <row r="2110" spans="1:17">
      <c r="A2110" s="83">
        <v>8</v>
      </c>
      <c r="B2110" s="83">
        <v>2011</v>
      </c>
      <c r="C2110" s="84" t="s">
        <v>571</v>
      </c>
      <c r="D2110" s="84" t="s">
        <v>578</v>
      </c>
      <c r="F2110" s="1" t="s">
        <v>296</v>
      </c>
      <c r="G2110" s="1">
        <v>1</v>
      </c>
      <c r="H2110" s="1">
        <v>-1</v>
      </c>
      <c r="I2110" s="1">
        <v>0</v>
      </c>
      <c r="J2110" s="1">
        <v>-6</v>
      </c>
      <c r="K2110" s="1">
        <v>-3</v>
      </c>
      <c r="L2110" s="1">
        <v>-6</v>
      </c>
      <c r="M2110" s="1">
        <v>-2</v>
      </c>
      <c r="N2110" s="1">
        <v>-3</v>
      </c>
      <c r="O2110" s="1">
        <v>-3</v>
      </c>
      <c r="P2110" s="1">
        <v>-3</v>
      </c>
      <c r="Q2110" s="1">
        <v>-1</v>
      </c>
    </row>
    <row r="2111" spans="1:17">
      <c r="A2111" s="83">
        <v>8</v>
      </c>
      <c r="B2111" s="83">
        <v>2011</v>
      </c>
    </row>
    <row r="2112" spans="1:17">
      <c r="A2112" s="83">
        <v>8</v>
      </c>
      <c r="B2112" s="83">
        <v>2011</v>
      </c>
      <c r="C2112" s="84" t="s">
        <v>571</v>
      </c>
      <c r="F2112" s="1" t="s">
        <v>400</v>
      </c>
    </row>
    <row r="2113" spans="1:17">
      <c r="A2113" s="83">
        <v>8</v>
      </c>
      <c r="B2113" s="83">
        <v>2011</v>
      </c>
      <c r="C2113" s="84" t="s">
        <v>571</v>
      </c>
      <c r="D2113" s="84" t="s">
        <v>579</v>
      </c>
      <c r="F2113" s="1" t="s">
        <v>429</v>
      </c>
    </row>
    <row r="2114" spans="1:17">
      <c r="A2114" s="83">
        <v>8</v>
      </c>
      <c r="B2114" s="83">
        <v>2011</v>
      </c>
      <c r="C2114" s="84" t="s">
        <v>571</v>
      </c>
      <c r="D2114" s="84" t="s">
        <v>579</v>
      </c>
      <c r="F2114" s="1" t="s">
        <v>437</v>
      </c>
      <c r="G2114" s="1">
        <v>-1</v>
      </c>
      <c r="H2114" s="1">
        <v>-1</v>
      </c>
      <c r="I2114" s="1">
        <v>0</v>
      </c>
      <c r="J2114" s="1">
        <v>1</v>
      </c>
      <c r="K2114" s="1">
        <v>2</v>
      </c>
      <c r="L2114" s="1">
        <v>3</v>
      </c>
      <c r="M2114" s="1">
        <v>4</v>
      </c>
      <c r="N2114" s="1">
        <v>5</v>
      </c>
      <c r="O2114" s="1">
        <v>6</v>
      </c>
      <c r="P2114" s="1">
        <v>7</v>
      </c>
      <c r="Q2114" s="1">
        <v>8</v>
      </c>
    </row>
    <row r="2115" spans="1:17">
      <c r="A2115" s="83">
        <v>8</v>
      </c>
      <c r="B2115" s="83">
        <v>2011</v>
      </c>
      <c r="C2115" s="84" t="s">
        <v>571</v>
      </c>
      <c r="D2115" s="84" t="s">
        <v>579</v>
      </c>
      <c r="F2115" s="1" t="s">
        <v>487</v>
      </c>
      <c r="G2115" s="1">
        <v>-11</v>
      </c>
      <c r="H2115" s="1">
        <v>-3</v>
      </c>
      <c r="I2115" s="1">
        <v>1</v>
      </c>
      <c r="J2115" s="1">
        <v>-2</v>
      </c>
      <c r="K2115" s="1">
        <v>-2</v>
      </c>
      <c r="L2115" s="1">
        <v>-4</v>
      </c>
      <c r="M2115" s="1">
        <v>-5</v>
      </c>
      <c r="N2115" s="1">
        <v>-6</v>
      </c>
      <c r="O2115" s="1">
        <v>-7</v>
      </c>
      <c r="P2115" s="1">
        <v>-4</v>
      </c>
      <c r="Q2115" s="1">
        <v>-4</v>
      </c>
    </row>
    <row r="2116" spans="1:17">
      <c r="A2116" s="83">
        <v>8</v>
      </c>
      <c r="B2116" s="83">
        <v>2011</v>
      </c>
      <c r="C2116" s="84" t="s">
        <v>571</v>
      </c>
      <c r="D2116" s="84" t="s">
        <v>579</v>
      </c>
      <c r="F2116" s="1" t="s">
        <v>430</v>
      </c>
      <c r="G2116" s="1">
        <v>0</v>
      </c>
      <c r="H2116" s="1">
        <v>-4</v>
      </c>
      <c r="I2116" s="1">
        <v>-5</v>
      </c>
      <c r="J2116" s="1">
        <v>-5</v>
      </c>
      <c r="K2116" s="1">
        <v>-2</v>
      </c>
      <c r="L2116" s="1">
        <v>-1</v>
      </c>
      <c r="M2116" s="1">
        <v>-1</v>
      </c>
      <c r="N2116" s="1">
        <v>-1</v>
      </c>
      <c r="O2116" s="1">
        <v>-1</v>
      </c>
      <c r="P2116" s="1">
        <v>-1</v>
      </c>
      <c r="Q2116" s="1">
        <v>-1</v>
      </c>
    </row>
    <row r="2117" spans="1:17">
      <c r="A2117" s="83">
        <v>8</v>
      </c>
      <c r="B2117" s="83">
        <v>2011</v>
      </c>
      <c r="C2117" s="84" t="s">
        <v>571</v>
      </c>
      <c r="D2117" s="84" t="s">
        <v>579</v>
      </c>
      <c r="F2117" s="1" t="s">
        <v>296</v>
      </c>
      <c r="G2117" s="1">
        <v>-16</v>
      </c>
      <c r="H2117" s="1">
        <v>8</v>
      </c>
      <c r="I2117" s="1">
        <v>6</v>
      </c>
      <c r="J2117" s="1">
        <v>1</v>
      </c>
      <c r="K2117" s="1">
        <v>3</v>
      </c>
      <c r="L2117" s="1">
        <v>3</v>
      </c>
      <c r="M2117" s="1">
        <v>1</v>
      </c>
      <c r="N2117" s="1">
        <v>1</v>
      </c>
      <c r="O2117" s="1">
        <v>2</v>
      </c>
      <c r="P2117" s="1">
        <v>2</v>
      </c>
      <c r="Q2117" s="1">
        <v>2</v>
      </c>
    </row>
    <row r="2118" spans="1:17">
      <c r="A2118" s="83">
        <v>8</v>
      </c>
      <c r="B2118" s="83">
        <v>2011</v>
      </c>
      <c r="C2118" s="84" t="s">
        <v>571</v>
      </c>
      <c r="D2118" s="84" t="s">
        <v>579</v>
      </c>
      <c r="F2118" s="1" t="s">
        <v>439</v>
      </c>
      <c r="G2118" s="1">
        <v>-11</v>
      </c>
      <c r="H2118" s="1">
        <v>-2</v>
      </c>
      <c r="I2118" s="1">
        <v>-1</v>
      </c>
      <c r="J2118" s="1">
        <v>0</v>
      </c>
      <c r="K2118" s="1">
        <v>-1</v>
      </c>
      <c r="L2118" s="1">
        <v>0</v>
      </c>
      <c r="M2118" s="1">
        <v>-1</v>
      </c>
      <c r="N2118" s="1">
        <v>-2</v>
      </c>
      <c r="O2118" s="1">
        <v>-2</v>
      </c>
      <c r="P2118" s="1">
        <v>-2</v>
      </c>
      <c r="Q2118" s="1">
        <v>-2</v>
      </c>
    </row>
    <row r="2119" spans="1:17">
      <c r="A2119" s="83">
        <v>8</v>
      </c>
      <c r="B2119" s="83">
        <v>2011</v>
      </c>
      <c r="C2119" s="84" t="s">
        <v>571</v>
      </c>
      <c r="D2119" s="84" t="s">
        <v>580</v>
      </c>
      <c r="F2119" s="1" t="s">
        <v>450</v>
      </c>
    </row>
    <row r="2120" spans="1:17">
      <c r="A2120" s="83">
        <v>8</v>
      </c>
      <c r="B2120" s="83">
        <v>2011</v>
      </c>
      <c r="C2120" s="84" t="s">
        <v>571</v>
      </c>
      <c r="D2120" s="84" t="s">
        <v>580</v>
      </c>
      <c r="F2120" s="1" t="s">
        <v>441</v>
      </c>
      <c r="G2120" s="1">
        <v>0</v>
      </c>
      <c r="H2120" s="1">
        <v>-3</v>
      </c>
      <c r="I2120" s="1">
        <v>-4</v>
      </c>
      <c r="J2120" s="1">
        <v>-7</v>
      </c>
      <c r="K2120" s="1">
        <v>-12</v>
      </c>
      <c r="L2120" s="1">
        <v>-17</v>
      </c>
      <c r="M2120" s="1">
        <v>-19</v>
      </c>
      <c r="N2120" s="1">
        <v>-21</v>
      </c>
      <c r="O2120" s="1">
        <v>-23</v>
      </c>
      <c r="P2120" s="1">
        <v>-25</v>
      </c>
      <c r="Q2120" s="1">
        <v>-26</v>
      </c>
    </row>
    <row r="2121" spans="1:17">
      <c r="A2121" s="83">
        <v>8</v>
      </c>
      <c r="B2121" s="83">
        <v>2011</v>
      </c>
      <c r="C2121" s="84" t="s">
        <v>571</v>
      </c>
      <c r="D2121" s="84" t="s">
        <v>580</v>
      </c>
      <c r="F2121" s="1" t="s">
        <v>296</v>
      </c>
      <c r="G2121" s="1">
        <v>1</v>
      </c>
      <c r="H2121" s="1">
        <v>0</v>
      </c>
      <c r="I2121" s="1">
        <v>-3</v>
      </c>
      <c r="J2121" s="1">
        <v>0</v>
      </c>
      <c r="K2121" s="1">
        <v>1</v>
      </c>
      <c r="L2121" s="1">
        <v>1</v>
      </c>
      <c r="M2121" s="1">
        <v>2</v>
      </c>
      <c r="N2121" s="1">
        <v>-3</v>
      </c>
      <c r="O2121" s="1">
        <v>-3</v>
      </c>
      <c r="P2121" s="1">
        <v>-5</v>
      </c>
      <c r="Q2121" s="1">
        <v>-8</v>
      </c>
    </row>
    <row r="2122" spans="1:17">
      <c r="A2122" s="83">
        <v>8</v>
      </c>
      <c r="B2122" s="83">
        <v>2011</v>
      </c>
    </row>
    <row r="2123" spans="1:17">
      <c r="A2123" s="83">
        <v>8</v>
      </c>
      <c r="B2123" s="83">
        <v>2011</v>
      </c>
      <c r="C2123" s="84" t="s">
        <v>575</v>
      </c>
      <c r="D2123" s="84" t="s">
        <v>586</v>
      </c>
      <c r="F2123" s="1" t="s">
        <v>488</v>
      </c>
      <c r="G2123" s="36">
        <f>+G2069-SUM(G2073:G2076)+SUM(G2078:G2084)-SUM(G2088:G2091)+SUM(G2095:G2103)-SUM(G2107:G2110)+SUM(G2114:G2121)</f>
        <v>1284.3000743357361</v>
      </c>
      <c r="H2123" s="36">
        <f t="shared" ref="H2123:Q2123" si="93">+H2069-SUM(H2073:H2076)+SUM(H2078:H2084)-SUM(H2088:H2091)+SUM(H2095:H2103)-SUM(H2107:H2110)+SUM(H2114:H2121)</f>
        <v>972.63007453469163</v>
      </c>
      <c r="I2123" s="36">
        <f t="shared" si="93"/>
        <v>509.81508648115573</v>
      </c>
      <c r="J2123" s="36">
        <f t="shared" si="93"/>
        <v>265.15472894219033</v>
      </c>
      <c r="K2123" s="36">
        <f t="shared" si="93"/>
        <v>205.30259279966413</v>
      </c>
      <c r="L2123" s="36">
        <f t="shared" si="93"/>
        <v>277.77477861587897</v>
      </c>
      <c r="M2123" s="36">
        <f t="shared" si="93"/>
        <v>231.45477173286179</v>
      </c>
      <c r="N2123" s="36">
        <f t="shared" si="93"/>
        <v>210.95968095119542</v>
      </c>
      <c r="O2123" s="36">
        <f t="shared" si="93"/>
        <v>259.2029460326778</v>
      </c>
      <c r="P2123" s="36">
        <f t="shared" si="93"/>
        <v>276.97289259151887</v>
      </c>
      <c r="Q2123" s="36">
        <f t="shared" si="93"/>
        <v>278.78964785874052</v>
      </c>
    </row>
    <row r="2125" spans="1:17">
      <c r="A2125" s="83">
        <v>1</v>
      </c>
      <c r="B2125" s="83">
        <v>2012</v>
      </c>
      <c r="C2125" s="84" t="s">
        <v>572</v>
      </c>
      <c r="F2125" s="1" t="s">
        <v>155</v>
      </c>
    </row>
    <row r="2126" spans="1:17">
      <c r="A2126" s="83">
        <v>1</v>
      </c>
      <c r="B2126" s="83">
        <v>2012</v>
      </c>
      <c r="C2126" s="84" t="s">
        <v>572</v>
      </c>
      <c r="F2126" s="1" t="s">
        <v>489</v>
      </c>
    </row>
    <row r="2127" spans="1:17">
      <c r="A2127" s="83">
        <v>1</v>
      </c>
      <c r="B2127" s="83">
        <v>2012</v>
      </c>
      <c r="C2127" s="84" t="s">
        <v>572</v>
      </c>
      <c r="D2127" s="84" t="s">
        <v>578</v>
      </c>
      <c r="F2127" s="1" t="s">
        <v>474</v>
      </c>
      <c r="G2127" s="1">
        <v>0</v>
      </c>
      <c r="H2127" s="1">
        <v>0</v>
      </c>
      <c r="I2127" s="1">
        <v>0</v>
      </c>
      <c r="J2127" s="1">
        <v>-1</v>
      </c>
      <c r="K2127" s="1">
        <v>-1</v>
      </c>
      <c r="L2127" s="1">
        <v>-1</v>
      </c>
      <c r="M2127" s="1">
        <v>-1</v>
      </c>
      <c r="N2127" s="1">
        <v>-1</v>
      </c>
      <c r="O2127" s="1">
        <v>-1</v>
      </c>
      <c r="P2127" s="1">
        <v>-1</v>
      </c>
    </row>
    <row r="2128" spans="1:17">
      <c r="A2128" s="83">
        <v>1</v>
      </c>
      <c r="B2128" s="83">
        <v>2012</v>
      </c>
      <c r="C2128" s="84" t="s">
        <v>572</v>
      </c>
      <c r="D2128" s="84" t="s">
        <v>578</v>
      </c>
      <c r="F2128" s="1" t="s">
        <v>475</v>
      </c>
      <c r="G2128" s="1">
        <v>0</v>
      </c>
      <c r="H2128" s="1">
        <v>-6</v>
      </c>
      <c r="I2128" s="1">
        <v>0</v>
      </c>
      <c r="J2128" s="1">
        <v>0</v>
      </c>
      <c r="K2128" s="1">
        <v>2</v>
      </c>
      <c r="L2128" s="1">
        <v>-3</v>
      </c>
      <c r="M2128" s="1">
        <v>-1</v>
      </c>
      <c r="N2128" s="1">
        <v>-1</v>
      </c>
      <c r="O2128" s="1">
        <v>-1</v>
      </c>
      <c r="P2128" s="1">
        <v>-1</v>
      </c>
    </row>
    <row r="2129" spans="1:16">
      <c r="A2129" s="83">
        <v>1</v>
      </c>
      <c r="B2129" s="83">
        <v>2012</v>
      </c>
      <c r="C2129" s="84" t="s">
        <v>572</v>
      </c>
      <c r="D2129" s="84" t="s">
        <v>578</v>
      </c>
      <c r="F2129" s="1" t="s">
        <v>476</v>
      </c>
      <c r="G2129" s="1">
        <v>-19</v>
      </c>
      <c r="H2129" s="1">
        <v>-2</v>
      </c>
      <c r="I2129" s="1">
        <v>0</v>
      </c>
      <c r="J2129" s="1">
        <v>0</v>
      </c>
      <c r="K2129" s="1">
        <v>0</v>
      </c>
      <c r="L2129" s="1">
        <v>0</v>
      </c>
      <c r="M2129" s="1">
        <v>0</v>
      </c>
      <c r="N2129" s="1">
        <v>0</v>
      </c>
      <c r="O2129" s="1">
        <v>0</v>
      </c>
      <c r="P2129" s="1">
        <v>0</v>
      </c>
    </row>
    <row r="2130" spans="1:16">
      <c r="A2130" s="83">
        <v>1</v>
      </c>
      <c r="B2130" s="83">
        <v>2012</v>
      </c>
      <c r="C2130" s="84" t="s">
        <v>572</v>
      </c>
      <c r="D2130" s="84" t="s">
        <v>578</v>
      </c>
      <c r="F2130" s="1" t="s">
        <v>296</v>
      </c>
      <c r="G2130" s="1">
        <v>-2</v>
      </c>
      <c r="H2130" s="1">
        <v>-1</v>
      </c>
      <c r="I2130" s="1">
        <v>-1</v>
      </c>
      <c r="J2130" s="1">
        <v>-1</v>
      </c>
      <c r="K2130" s="1">
        <v>-1</v>
      </c>
      <c r="L2130" s="1">
        <v>-1</v>
      </c>
      <c r="M2130" s="1">
        <v>-1</v>
      </c>
      <c r="N2130" s="1">
        <v>-2</v>
      </c>
      <c r="O2130" s="1">
        <v>-2</v>
      </c>
      <c r="P2130" s="1">
        <v>-2</v>
      </c>
    </row>
    <row r="2131" spans="1:16">
      <c r="A2131" s="83">
        <v>1</v>
      </c>
      <c r="B2131" s="83">
        <v>2012</v>
      </c>
    </row>
    <row r="2132" spans="1:16">
      <c r="A2132" s="83">
        <v>1</v>
      </c>
      <c r="B2132" s="83">
        <v>2012</v>
      </c>
      <c r="C2132" s="84" t="s">
        <v>572</v>
      </c>
      <c r="F2132" s="1" t="s">
        <v>490</v>
      </c>
    </row>
    <row r="2133" spans="1:16">
      <c r="A2133" s="83">
        <v>1</v>
      </c>
      <c r="B2133" s="83">
        <v>2012</v>
      </c>
      <c r="C2133" s="84" t="s">
        <v>572</v>
      </c>
      <c r="D2133" s="84" t="s">
        <v>579</v>
      </c>
      <c r="F2133" s="1" t="s">
        <v>236</v>
      </c>
    </row>
    <row r="2134" spans="1:16">
      <c r="A2134" s="83">
        <v>1</v>
      </c>
      <c r="B2134" s="83">
        <v>2012</v>
      </c>
      <c r="C2134" s="84" t="s">
        <v>572</v>
      </c>
      <c r="D2134" s="84" t="s">
        <v>579</v>
      </c>
      <c r="F2134" s="1" t="s">
        <v>448</v>
      </c>
      <c r="G2134" s="1">
        <v>-1</v>
      </c>
      <c r="H2134" s="1">
        <v>-4</v>
      </c>
      <c r="I2134" s="1">
        <v>-4</v>
      </c>
      <c r="J2134" s="1">
        <v>-3</v>
      </c>
      <c r="K2134" s="1">
        <v>-3</v>
      </c>
      <c r="L2134" s="1">
        <v>-3</v>
      </c>
      <c r="M2134" s="1">
        <v>-4</v>
      </c>
      <c r="N2134" s="1">
        <v>-4</v>
      </c>
      <c r="O2134" s="1">
        <v>-4</v>
      </c>
      <c r="P2134" s="1">
        <v>-4</v>
      </c>
    </row>
    <row r="2135" spans="1:16">
      <c r="A2135" s="83">
        <v>1</v>
      </c>
      <c r="B2135" s="83">
        <v>2012</v>
      </c>
      <c r="C2135" s="84" t="s">
        <v>572</v>
      </c>
      <c r="D2135" s="84" t="s">
        <v>579</v>
      </c>
      <c r="F2135" s="1" t="s">
        <v>487</v>
      </c>
      <c r="G2135" s="1">
        <v>3</v>
      </c>
      <c r="H2135" s="1">
        <v>0</v>
      </c>
      <c r="I2135" s="1">
        <v>-1</v>
      </c>
      <c r="J2135" s="1">
        <v>-2</v>
      </c>
      <c r="K2135" s="1">
        <v>-3</v>
      </c>
      <c r="L2135" s="1">
        <v>-3</v>
      </c>
      <c r="M2135" s="1">
        <v>-3</v>
      </c>
      <c r="N2135" s="1">
        <v>-3</v>
      </c>
      <c r="O2135" s="1">
        <v>-3</v>
      </c>
      <c r="P2135" s="1">
        <v>-4</v>
      </c>
    </row>
    <row r="2136" spans="1:16">
      <c r="A2136" s="83">
        <v>1</v>
      </c>
      <c r="B2136" s="83">
        <v>2012</v>
      </c>
      <c r="C2136" s="84" t="s">
        <v>572</v>
      </c>
      <c r="D2136" s="84" t="s">
        <v>579</v>
      </c>
      <c r="F2136" s="1" t="s">
        <v>430</v>
      </c>
      <c r="G2136" s="1">
        <v>8</v>
      </c>
      <c r="H2136" s="1">
        <v>0</v>
      </c>
      <c r="I2136" s="1">
        <v>0</v>
      </c>
      <c r="J2136" s="1">
        <v>0</v>
      </c>
      <c r="K2136" s="1">
        <v>0</v>
      </c>
      <c r="L2136" s="1">
        <v>0</v>
      </c>
      <c r="M2136" s="1">
        <v>0</v>
      </c>
      <c r="N2136" s="1">
        <v>0</v>
      </c>
      <c r="O2136" s="1">
        <v>0</v>
      </c>
      <c r="P2136" s="1">
        <v>0</v>
      </c>
    </row>
    <row r="2137" spans="1:16">
      <c r="A2137" s="83">
        <v>1</v>
      </c>
      <c r="B2137" s="83">
        <v>2012</v>
      </c>
      <c r="C2137" s="84" t="s">
        <v>572</v>
      </c>
      <c r="D2137" s="84" t="s">
        <v>579</v>
      </c>
      <c r="F2137" s="1" t="s">
        <v>296</v>
      </c>
      <c r="G2137" s="1">
        <v>5</v>
      </c>
      <c r="H2137" s="1">
        <v>1</v>
      </c>
      <c r="I2137" s="1">
        <v>0</v>
      </c>
      <c r="J2137" s="1">
        <v>-1</v>
      </c>
      <c r="K2137" s="1">
        <v>-1</v>
      </c>
      <c r="L2137" s="1">
        <v>0</v>
      </c>
      <c r="M2137" s="1">
        <v>1</v>
      </c>
      <c r="N2137" s="1">
        <v>0</v>
      </c>
      <c r="O2137" s="1">
        <v>-3</v>
      </c>
      <c r="P2137" s="1">
        <v>-4</v>
      </c>
    </row>
    <row r="2138" spans="1:16">
      <c r="A2138" s="83">
        <v>1</v>
      </c>
      <c r="B2138" s="83">
        <v>2012</v>
      </c>
      <c r="C2138" s="84" t="s">
        <v>572</v>
      </c>
      <c r="D2138" s="84" t="s">
        <v>579</v>
      </c>
      <c r="F2138" s="1" t="s">
        <v>235</v>
      </c>
      <c r="G2138" s="1">
        <v>2</v>
      </c>
      <c r="H2138" s="1">
        <v>-11</v>
      </c>
      <c r="I2138" s="1">
        <v>-21</v>
      </c>
      <c r="J2138" s="1">
        <v>-25</v>
      </c>
      <c r="K2138" s="1">
        <v>-27</v>
      </c>
      <c r="L2138" s="1">
        <v>-28</v>
      </c>
      <c r="M2138" s="1">
        <v>-29</v>
      </c>
      <c r="N2138" s="1">
        <v>-31</v>
      </c>
      <c r="O2138" s="1">
        <v>-32</v>
      </c>
      <c r="P2138" s="1">
        <v>-32</v>
      </c>
    </row>
    <row r="2139" spans="1:16">
      <c r="A2139" s="83">
        <v>1</v>
      </c>
      <c r="B2139" s="83">
        <v>2012</v>
      </c>
      <c r="C2139" s="84" t="s">
        <v>572</v>
      </c>
      <c r="D2139" s="84" t="s">
        <v>580</v>
      </c>
      <c r="F2139" s="1" t="s">
        <v>441</v>
      </c>
      <c r="G2139" s="1">
        <v>0</v>
      </c>
      <c r="H2139" s="1">
        <v>0</v>
      </c>
      <c r="I2139" s="1">
        <v>0</v>
      </c>
      <c r="J2139" s="1">
        <v>0</v>
      </c>
      <c r="K2139" s="1">
        <v>-1</v>
      </c>
      <c r="L2139" s="1">
        <v>-2</v>
      </c>
      <c r="M2139" s="1">
        <v>-4</v>
      </c>
      <c r="N2139" s="1">
        <v>-6</v>
      </c>
      <c r="O2139" s="1">
        <v>-8</v>
      </c>
      <c r="P2139" s="1">
        <v>-10</v>
      </c>
    </row>
    <row r="2140" spans="1:16">
      <c r="A2140" s="83">
        <v>1</v>
      </c>
      <c r="B2140" s="83">
        <v>2012</v>
      </c>
    </row>
    <row r="2141" spans="1:16">
      <c r="A2141" s="83">
        <v>1</v>
      </c>
      <c r="B2141" s="83">
        <v>2012</v>
      </c>
      <c r="C2141" s="84" t="s">
        <v>570</v>
      </c>
      <c r="F2141" s="1" t="s">
        <v>156</v>
      </c>
    </row>
    <row r="2142" spans="1:16">
      <c r="A2142" s="83">
        <v>1</v>
      </c>
      <c r="B2142" s="83">
        <v>2012</v>
      </c>
      <c r="C2142" s="84" t="s">
        <v>570</v>
      </c>
      <c r="F2142" s="1" t="s">
        <v>491</v>
      </c>
    </row>
    <row r="2143" spans="1:16">
      <c r="A2143" s="83">
        <v>1</v>
      </c>
      <c r="B2143" s="83">
        <v>2012</v>
      </c>
      <c r="C2143" s="84" t="s">
        <v>570</v>
      </c>
      <c r="D2143" s="84" t="s">
        <v>578</v>
      </c>
      <c r="F2143" s="1" t="s">
        <v>474</v>
      </c>
      <c r="G2143" s="1">
        <v>-16</v>
      </c>
      <c r="H2143" s="1">
        <v>-41</v>
      </c>
      <c r="I2143" s="1">
        <v>-64</v>
      </c>
      <c r="J2143" s="1">
        <v>-79</v>
      </c>
      <c r="K2143" s="1">
        <v>-70</v>
      </c>
      <c r="L2143" s="1">
        <v>-58</v>
      </c>
      <c r="M2143" s="1">
        <v>-52</v>
      </c>
      <c r="N2143" s="1">
        <v>-50</v>
      </c>
      <c r="O2143" s="1">
        <v>-45</v>
      </c>
      <c r="P2143" s="1">
        <v>-40</v>
      </c>
    </row>
    <row r="2144" spans="1:16">
      <c r="A2144" s="83">
        <v>1</v>
      </c>
      <c r="B2144" s="83">
        <v>2012</v>
      </c>
      <c r="C2144" s="84" t="s">
        <v>570</v>
      </c>
      <c r="D2144" s="84" t="s">
        <v>578</v>
      </c>
      <c r="F2144" s="1" t="s">
        <v>475</v>
      </c>
      <c r="G2144" s="1">
        <v>49</v>
      </c>
      <c r="H2144" s="1">
        <v>40</v>
      </c>
      <c r="I2144" s="1">
        <v>32</v>
      </c>
      <c r="J2144" s="1">
        <v>37</v>
      </c>
      <c r="K2144" s="1">
        <v>47</v>
      </c>
      <c r="L2144" s="1">
        <v>48</v>
      </c>
      <c r="M2144" s="1">
        <v>41</v>
      </c>
      <c r="N2144" s="1">
        <v>24</v>
      </c>
      <c r="O2144" s="1">
        <v>10</v>
      </c>
      <c r="P2144" s="1">
        <v>4</v>
      </c>
    </row>
    <row r="2145" spans="1:16">
      <c r="A2145" s="83">
        <v>1</v>
      </c>
      <c r="B2145" s="83">
        <v>2012</v>
      </c>
      <c r="C2145" s="84" t="s">
        <v>570</v>
      </c>
      <c r="D2145" s="84" t="s">
        <v>578</v>
      </c>
      <c r="F2145" s="1" t="s">
        <v>476</v>
      </c>
      <c r="G2145" s="1">
        <v>-8</v>
      </c>
      <c r="H2145" s="1">
        <v>-17</v>
      </c>
      <c r="I2145" s="1">
        <v>-27</v>
      </c>
      <c r="J2145" s="1">
        <v>-36</v>
      </c>
      <c r="K2145" s="1">
        <v>-34</v>
      </c>
      <c r="L2145" s="1">
        <v>-26</v>
      </c>
      <c r="M2145" s="1">
        <v>-17</v>
      </c>
      <c r="N2145" s="1">
        <v>-12</v>
      </c>
      <c r="O2145" s="1">
        <v>-7</v>
      </c>
      <c r="P2145" s="1">
        <v>-4</v>
      </c>
    </row>
    <row r="2146" spans="1:16">
      <c r="A2146" s="83">
        <v>1</v>
      </c>
      <c r="B2146" s="83">
        <v>2012</v>
      </c>
      <c r="C2146" s="84" t="s">
        <v>570</v>
      </c>
      <c r="D2146" s="84" t="s">
        <v>578</v>
      </c>
      <c r="F2146" s="1" t="s">
        <v>296</v>
      </c>
      <c r="G2146" s="1">
        <v>0</v>
      </c>
      <c r="H2146" s="1">
        <v>-2</v>
      </c>
      <c r="I2146" s="1">
        <v>-1</v>
      </c>
      <c r="J2146" s="1">
        <v>-2</v>
      </c>
      <c r="K2146" s="1">
        <v>-2</v>
      </c>
      <c r="L2146" s="1">
        <v>-2</v>
      </c>
      <c r="M2146" s="1">
        <v>-2</v>
      </c>
      <c r="N2146" s="1">
        <v>-2</v>
      </c>
      <c r="O2146" s="1">
        <v>-2</v>
      </c>
      <c r="P2146" s="1">
        <v>-3</v>
      </c>
    </row>
    <row r="2147" spans="1:16">
      <c r="A2147" s="83">
        <v>1</v>
      </c>
      <c r="B2147" s="83">
        <v>2012</v>
      </c>
    </row>
    <row r="2148" spans="1:16">
      <c r="A2148" s="83">
        <v>1</v>
      </c>
      <c r="B2148" s="83">
        <v>2012</v>
      </c>
      <c r="C2148" s="84" t="s">
        <v>570</v>
      </c>
      <c r="F2148" s="1" t="s">
        <v>490</v>
      </c>
    </row>
    <row r="2149" spans="1:16">
      <c r="A2149" s="83">
        <v>1</v>
      </c>
      <c r="B2149" s="83">
        <v>2012</v>
      </c>
      <c r="C2149" s="84" t="s">
        <v>570</v>
      </c>
      <c r="D2149" s="84" t="s">
        <v>579</v>
      </c>
      <c r="F2149" s="1" t="s">
        <v>485</v>
      </c>
    </row>
    <row r="2150" spans="1:16">
      <c r="A2150" s="83">
        <v>1</v>
      </c>
      <c r="B2150" s="83">
        <v>2012</v>
      </c>
      <c r="C2150" s="84" t="s">
        <v>570</v>
      </c>
      <c r="D2150" s="84" t="s">
        <v>579</v>
      </c>
      <c r="F2150" s="1" t="s">
        <v>438</v>
      </c>
      <c r="G2150" s="1">
        <v>-8</v>
      </c>
      <c r="H2150" s="1">
        <v>-13</v>
      </c>
      <c r="I2150" s="1">
        <v>-13</v>
      </c>
      <c r="J2150" s="1">
        <v>-12</v>
      </c>
      <c r="K2150" s="1">
        <v>-11</v>
      </c>
      <c r="L2150" s="1">
        <v>-10</v>
      </c>
      <c r="M2150" s="1">
        <v>-7</v>
      </c>
      <c r="N2150" s="1">
        <v>-5</v>
      </c>
      <c r="O2150" s="1">
        <v>-4</v>
      </c>
      <c r="P2150" s="1">
        <v>-4</v>
      </c>
    </row>
    <row r="2151" spans="1:16">
      <c r="A2151" s="83">
        <v>1</v>
      </c>
      <c r="B2151" s="83">
        <v>2012</v>
      </c>
      <c r="C2151" s="84" t="s">
        <v>570</v>
      </c>
      <c r="D2151" s="84" t="s">
        <v>579</v>
      </c>
      <c r="F2151" s="1" t="s">
        <v>492</v>
      </c>
      <c r="G2151" s="1">
        <v>1</v>
      </c>
      <c r="H2151" s="1">
        <v>2</v>
      </c>
      <c r="I2151" s="1">
        <v>6</v>
      </c>
      <c r="J2151" s="1">
        <v>7</v>
      </c>
      <c r="K2151" s="1">
        <v>8</v>
      </c>
      <c r="L2151" s="1">
        <v>8</v>
      </c>
      <c r="M2151" s="1">
        <v>8</v>
      </c>
      <c r="N2151" s="1">
        <v>8</v>
      </c>
      <c r="O2151" s="1">
        <v>8</v>
      </c>
      <c r="P2151" s="1">
        <v>8</v>
      </c>
    </row>
    <row r="2152" spans="1:16">
      <c r="A2152" s="83">
        <v>1</v>
      </c>
      <c r="B2152" s="83">
        <v>2012</v>
      </c>
      <c r="C2152" s="84" t="s">
        <v>570</v>
      </c>
      <c r="D2152" s="84" t="s">
        <v>579</v>
      </c>
      <c r="F2152" s="1" t="s">
        <v>468</v>
      </c>
      <c r="G2152" s="1">
        <v>0</v>
      </c>
      <c r="H2152" s="1">
        <v>-1</v>
      </c>
      <c r="I2152" s="1">
        <v>2</v>
      </c>
      <c r="J2152" s="1">
        <v>5</v>
      </c>
      <c r="K2152" s="1">
        <v>7</v>
      </c>
      <c r="L2152" s="1">
        <v>7</v>
      </c>
      <c r="M2152" s="1">
        <v>7</v>
      </c>
      <c r="N2152" s="1">
        <v>8</v>
      </c>
      <c r="O2152" s="1">
        <v>8</v>
      </c>
      <c r="P2152" s="1">
        <v>10</v>
      </c>
    </row>
    <row r="2153" spans="1:16">
      <c r="A2153" s="83">
        <v>1</v>
      </c>
      <c r="B2153" s="83">
        <v>2012</v>
      </c>
      <c r="C2153" s="84" t="s">
        <v>570</v>
      </c>
      <c r="D2153" s="84" t="s">
        <v>579</v>
      </c>
      <c r="F2153" s="1" t="s">
        <v>430</v>
      </c>
      <c r="G2153" s="1">
        <v>0</v>
      </c>
      <c r="H2153" s="1">
        <v>2</v>
      </c>
      <c r="I2153" s="1">
        <v>5</v>
      </c>
      <c r="J2153" s="1">
        <v>10</v>
      </c>
      <c r="K2153" s="1">
        <v>9</v>
      </c>
      <c r="L2153" s="1">
        <v>5</v>
      </c>
      <c r="M2153" s="1">
        <v>3</v>
      </c>
      <c r="N2153" s="1">
        <v>3</v>
      </c>
      <c r="O2153" s="1">
        <v>2</v>
      </c>
      <c r="P2153" s="1">
        <v>2</v>
      </c>
    </row>
    <row r="2154" spans="1:16">
      <c r="A2154" s="83">
        <v>1</v>
      </c>
      <c r="B2154" s="83">
        <v>2012</v>
      </c>
      <c r="C2154" s="84" t="s">
        <v>570</v>
      </c>
      <c r="D2154" s="84" t="s">
        <v>579</v>
      </c>
      <c r="F2154" s="1" t="s">
        <v>437</v>
      </c>
      <c r="G2154" s="1">
        <v>4</v>
      </c>
      <c r="H2154" s="1">
        <v>6</v>
      </c>
      <c r="I2154" s="1">
        <v>7</v>
      </c>
      <c r="J2154" s="1">
        <v>7</v>
      </c>
      <c r="K2154" s="1">
        <v>6</v>
      </c>
      <c r="L2154" s="1">
        <v>4</v>
      </c>
      <c r="M2154" s="1">
        <v>1</v>
      </c>
      <c r="N2154" s="1">
        <v>-3</v>
      </c>
      <c r="O2154" s="1">
        <v>-6</v>
      </c>
      <c r="P2154" s="1">
        <v>-8</v>
      </c>
    </row>
    <row r="2155" spans="1:16">
      <c r="A2155" s="83">
        <v>1</v>
      </c>
      <c r="B2155" s="83">
        <v>2012</v>
      </c>
      <c r="C2155" s="84" t="s">
        <v>570</v>
      </c>
      <c r="D2155" s="84" t="s">
        <v>579</v>
      </c>
      <c r="F2155" s="1" t="s">
        <v>296</v>
      </c>
      <c r="G2155" s="1">
        <v>2</v>
      </c>
      <c r="H2155" s="1">
        <v>4</v>
      </c>
      <c r="I2155" s="1">
        <v>5</v>
      </c>
      <c r="J2155" s="1">
        <v>6</v>
      </c>
      <c r="K2155" s="1">
        <v>7</v>
      </c>
      <c r="L2155" s="1">
        <v>6</v>
      </c>
      <c r="M2155" s="1">
        <v>6</v>
      </c>
      <c r="N2155" s="1">
        <v>6</v>
      </c>
      <c r="O2155" s="1">
        <v>6</v>
      </c>
      <c r="P2155" s="1">
        <v>6</v>
      </c>
    </row>
    <row r="2156" spans="1:16">
      <c r="A2156" s="83">
        <v>1</v>
      </c>
      <c r="B2156" s="83">
        <v>2012</v>
      </c>
      <c r="C2156" s="84" t="s">
        <v>570</v>
      </c>
      <c r="D2156" s="84" t="s">
        <v>579</v>
      </c>
      <c r="F2156" s="1" t="s">
        <v>235</v>
      </c>
      <c r="G2156" s="1">
        <v>0</v>
      </c>
      <c r="H2156" s="1">
        <v>0</v>
      </c>
      <c r="I2156" s="1">
        <v>1</v>
      </c>
      <c r="J2156" s="1">
        <v>0</v>
      </c>
      <c r="K2156" s="1">
        <v>0</v>
      </c>
      <c r="L2156" s="1">
        <v>0</v>
      </c>
      <c r="M2156" s="1">
        <v>0</v>
      </c>
      <c r="N2156" s="1">
        <v>0</v>
      </c>
      <c r="O2156" s="1">
        <v>0</v>
      </c>
      <c r="P2156" s="1">
        <v>0</v>
      </c>
    </row>
    <row r="2157" spans="1:16">
      <c r="A2157" s="83">
        <v>1</v>
      </c>
      <c r="B2157" s="83">
        <v>2012</v>
      </c>
      <c r="C2157" s="84" t="s">
        <v>570</v>
      </c>
      <c r="D2157" s="84" t="s">
        <v>580</v>
      </c>
      <c r="F2157" s="1" t="s">
        <v>294</v>
      </c>
    </row>
    <row r="2158" spans="1:16">
      <c r="A2158" s="83">
        <v>1</v>
      </c>
      <c r="B2158" s="83">
        <v>2012</v>
      </c>
      <c r="C2158" s="84" t="s">
        <v>570</v>
      </c>
      <c r="D2158" s="84" t="s">
        <v>580</v>
      </c>
      <c r="F2158" s="1" t="s">
        <v>441</v>
      </c>
      <c r="G2158" s="1">
        <v>0</v>
      </c>
      <c r="H2158" s="1">
        <v>0</v>
      </c>
      <c r="I2158" s="1">
        <v>0</v>
      </c>
      <c r="J2158" s="1">
        <v>0</v>
      </c>
      <c r="K2158" s="1">
        <v>1</v>
      </c>
      <c r="L2158" s="1">
        <v>1</v>
      </c>
      <c r="M2158" s="1">
        <v>0</v>
      </c>
      <c r="N2158" s="1">
        <v>0</v>
      </c>
      <c r="O2158" s="1">
        <v>-1</v>
      </c>
      <c r="P2158" s="1">
        <v>-1</v>
      </c>
    </row>
    <row r="2159" spans="1:16">
      <c r="A2159" s="83">
        <v>1</v>
      </c>
      <c r="B2159" s="83">
        <v>2012</v>
      </c>
      <c r="C2159" s="84" t="s">
        <v>570</v>
      </c>
      <c r="D2159" s="84" t="s">
        <v>580</v>
      </c>
      <c r="F2159" s="1" t="s">
        <v>493</v>
      </c>
      <c r="G2159" s="1">
        <v>-16</v>
      </c>
      <c r="H2159" s="1">
        <v>-30</v>
      </c>
      <c r="I2159" s="1">
        <v>-43</v>
      </c>
      <c r="J2159" s="1">
        <v>-52</v>
      </c>
      <c r="K2159" s="1">
        <v>-63</v>
      </c>
      <c r="L2159" s="1">
        <v>-77</v>
      </c>
      <c r="M2159" s="1">
        <v>-78</v>
      </c>
      <c r="N2159" s="1">
        <v>-67</v>
      </c>
      <c r="O2159" s="1">
        <v>-59</v>
      </c>
      <c r="P2159" s="1">
        <v>-54</v>
      </c>
    </row>
    <row r="2160" spans="1:16">
      <c r="A2160" s="83">
        <v>1</v>
      </c>
      <c r="B2160" s="83">
        <v>2012</v>
      </c>
    </row>
    <row r="2161" spans="1:16">
      <c r="A2161" s="83">
        <v>1</v>
      </c>
      <c r="B2161" s="83">
        <v>2012</v>
      </c>
      <c r="C2161" s="84" t="s">
        <v>571</v>
      </c>
      <c r="F2161" s="1" t="s">
        <v>159</v>
      </c>
    </row>
    <row r="2162" spans="1:16">
      <c r="A2162" s="83">
        <v>1</v>
      </c>
      <c r="B2162" s="83">
        <v>2012</v>
      </c>
      <c r="C2162" s="84" t="s">
        <v>571</v>
      </c>
      <c r="F2162" s="1" t="s">
        <v>491</v>
      </c>
    </row>
    <row r="2163" spans="1:16">
      <c r="A2163" s="83">
        <v>1</v>
      </c>
      <c r="B2163" s="83">
        <v>2012</v>
      </c>
      <c r="C2163" s="84" t="s">
        <v>571</v>
      </c>
      <c r="D2163" s="84" t="s">
        <v>578</v>
      </c>
      <c r="F2163" s="1" t="s">
        <v>474</v>
      </c>
      <c r="G2163" s="1">
        <v>-34</v>
      </c>
      <c r="H2163" s="1">
        <v>-6</v>
      </c>
      <c r="I2163" s="1">
        <v>-5</v>
      </c>
      <c r="J2163" s="1">
        <v>2</v>
      </c>
      <c r="K2163" s="1">
        <v>1</v>
      </c>
      <c r="L2163" s="1">
        <v>-1</v>
      </c>
      <c r="M2163" s="1">
        <v>3</v>
      </c>
      <c r="N2163" s="1">
        <v>8</v>
      </c>
      <c r="O2163" s="1">
        <v>16</v>
      </c>
      <c r="P2163" s="1">
        <v>25</v>
      </c>
    </row>
    <row r="2164" spans="1:16">
      <c r="A2164" s="83">
        <v>1</v>
      </c>
      <c r="B2164" s="83">
        <v>2012</v>
      </c>
      <c r="C2164" s="84" t="s">
        <v>571</v>
      </c>
      <c r="D2164" s="84" t="s">
        <v>578</v>
      </c>
      <c r="F2164" s="1" t="s">
        <v>475</v>
      </c>
      <c r="G2164" s="1">
        <v>-78</v>
      </c>
      <c r="H2164" s="1">
        <v>-50</v>
      </c>
      <c r="I2164" s="1">
        <v>-36</v>
      </c>
      <c r="J2164" s="1">
        <v>-11</v>
      </c>
      <c r="K2164" s="1">
        <v>2</v>
      </c>
      <c r="L2164" s="1">
        <v>1</v>
      </c>
      <c r="M2164" s="1">
        <v>0</v>
      </c>
      <c r="N2164" s="1">
        <v>0</v>
      </c>
      <c r="O2164" s="1">
        <v>0</v>
      </c>
      <c r="P2164" s="1">
        <v>1</v>
      </c>
    </row>
    <row r="2165" spans="1:16">
      <c r="A2165" s="83">
        <v>1</v>
      </c>
      <c r="B2165" s="83">
        <v>2012</v>
      </c>
      <c r="C2165" s="84" t="s">
        <v>571</v>
      </c>
      <c r="D2165" s="84" t="s">
        <v>578</v>
      </c>
      <c r="F2165" s="1" t="s">
        <v>476</v>
      </c>
      <c r="G2165" s="1">
        <v>-2</v>
      </c>
      <c r="H2165" s="1">
        <v>-1</v>
      </c>
      <c r="I2165" s="1">
        <v>-12</v>
      </c>
      <c r="J2165" s="1">
        <v>-10</v>
      </c>
      <c r="K2165" s="1">
        <v>-12</v>
      </c>
      <c r="L2165" s="1">
        <v>-11</v>
      </c>
      <c r="M2165" s="1">
        <v>-12</v>
      </c>
      <c r="N2165" s="1">
        <v>-15</v>
      </c>
      <c r="O2165" s="1">
        <v>-20</v>
      </c>
      <c r="P2165" s="1">
        <v>-22</v>
      </c>
    </row>
    <row r="2166" spans="1:16">
      <c r="A2166" s="83">
        <v>1</v>
      </c>
      <c r="B2166" s="83">
        <v>2012</v>
      </c>
      <c r="C2166" s="84" t="s">
        <v>571</v>
      </c>
      <c r="D2166" s="84" t="s">
        <v>578</v>
      </c>
      <c r="F2166" s="1" t="s">
        <v>296</v>
      </c>
      <c r="G2166" s="1">
        <v>-4</v>
      </c>
      <c r="H2166" s="1">
        <v>5</v>
      </c>
      <c r="I2166" s="1">
        <v>5</v>
      </c>
      <c r="J2166" s="1">
        <v>4</v>
      </c>
      <c r="K2166" s="1">
        <v>5</v>
      </c>
      <c r="L2166" s="1">
        <v>5</v>
      </c>
      <c r="M2166" s="1">
        <v>0</v>
      </c>
      <c r="N2166" s="1">
        <v>-2</v>
      </c>
      <c r="O2166" s="1">
        <v>0</v>
      </c>
      <c r="P2166" s="1">
        <v>0</v>
      </c>
    </row>
    <row r="2167" spans="1:16">
      <c r="A2167" s="83">
        <v>1</v>
      </c>
      <c r="B2167" s="83">
        <v>2012</v>
      </c>
    </row>
    <row r="2168" spans="1:16">
      <c r="A2168" s="83">
        <v>1</v>
      </c>
      <c r="B2168" s="83">
        <v>2012</v>
      </c>
      <c r="C2168" s="84" t="s">
        <v>571</v>
      </c>
      <c r="D2168" s="85"/>
      <c r="F2168" s="1" t="s">
        <v>494</v>
      </c>
      <c r="G2168" s="1">
        <v>0</v>
      </c>
      <c r="H2168" s="1">
        <v>46</v>
      </c>
      <c r="I2168" s="1">
        <v>20</v>
      </c>
      <c r="J2168" s="1">
        <v>13</v>
      </c>
      <c r="K2168" s="1">
        <v>12</v>
      </c>
      <c r="L2168" s="1">
        <v>13</v>
      </c>
      <c r="M2168" s="1">
        <v>14</v>
      </c>
      <c r="N2168" s="1">
        <v>15</v>
      </c>
      <c r="O2168" s="1">
        <v>16</v>
      </c>
      <c r="P2168" s="1">
        <v>18</v>
      </c>
    </row>
    <row r="2169" spans="1:16">
      <c r="A2169" s="83">
        <v>1</v>
      </c>
      <c r="B2169" s="83">
        <v>2012</v>
      </c>
      <c r="C2169" s="84" t="s">
        <v>571</v>
      </c>
      <c r="F2169" s="1" t="s">
        <v>495</v>
      </c>
    </row>
    <row r="2170" spans="1:16">
      <c r="A2170" s="83">
        <v>1</v>
      </c>
      <c r="B2170" s="83">
        <v>2012</v>
      </c>
      <c r="C2170" s="84" t="s">
        <v>571</v>
      </c>
      <c r="D2170" s="84" t="s">
        <v>579</v>
      </c>
      <c r="F2170" s="1" t="s">
        <v>236</v>
      </c>
    </row>
    <row r="2171" spans="1:16">
      <c r="A2171" s="83">
        <v>1</v>
      </c>
      <c r="B2171" s="83">
        <v>2012</v>
      </c>
      <c r="C2171" s="84" t="s">
        <v>571</v>
      </c>
      <c r="D2171" s="84" t="s">
        <v>579</v>
      </c>
      <c r="F2171" s="1" t="s">
        <v>290</v>
      </c>
      <c r="G2171" s="1">
        <v>0</v>
      </c>
      <c r="H2171" s="1">
        <v>-2</v>
      </c>
      <c r="I2171" s="1">
        <v>-2</v>
      </c>
      <c r="J2171" s="1">
        <v>-3</v>
      </c>
      <c r="K2171" s="1">
        <v>-5</v>
      </c>
      <c r="L2171" s="1">
        <v>-6</v>
      </c>
      <c r="M2171" s="1">
        <v>-7</v>
      </c>
      <c r="N2171" s="1">
        <v>-10</v>
      </c>
      <c r="O2171" s="1">
        <v>-13</v>
      </c>
      <c r="P2171" s="1">
        <v>-20</v>
      </c>
    </row>
    <row r="2172" spans="1:16">
      <c r="A2172" s="83">
        <v>1</v>
      </c>
      <c r="B2172" s="83">
        <v>2012</v>
      </c>
      <c r="C2172" s="84" t="s">
        <v>571</v>
      </c>
      <c r="D2172" s="84" t="s">
        <v>579</v>
      </c>
      <c r="F2172" s="1" t="s">
        <v>496</v>
      </c>
      <c r="G2172" s="1">
        <v>0</v>
      </c>
      <c r="H2172" s="1">
        <v>3</v>
      </c>
      <c r="I2172" s="1">
        <v>7</v>
      </c>
      <c r="J2172" s="1">
        <v>11</v>
      </c>
      <c r="K2172" s="1">
        <v>12</v>
      </c>
      <c r="L2172" s="1">
        <v>12</v>
      </c>
      <c r="M2172" s="1">
        <v>11</v>
      </c>
      <c r="N2172" s="1">
        <v>9</v>
      </c>
      <c r="O2172" s="1">
        <v>7</v>
      </c>
      <c r="P2172" s="1">
        <v>6</v>
      </c>
    </row>
    <row r="2173" spans="1:16">
      <c r="A2173" s="83">
        <v>1</v>
      </c>
      <c r="B2173" s="83">
        <v>2012</v>
      </c>
      <c r="C2173" s="84" t="s">
        <v>571</v>
      </c>
      <c r="D2173" s="84" t="s">
        <v>579</v>
      </c>
      <c r="F2173" s="1" t="s">
        <v>430</v>
      </c>
      <c r="G2173" s="1">
        <v>-4</v>
      </c>
      <c r="H2173" s="1">
        <v>-5</v>
      </c>
      <c r="I2173" s="1">
        <v>-7</v>
      </c>
      <c r="J2173" s="1">
        <v>-13</v>
      </c>
      <c r="K2173" s="1">
        <v>-9</v>
      </c>
      <c r="L2173" s="1">
        <v>-8</v>
      </c>
      <c r="M2173" s="1">
        <v>-6</v>
      </c>
      <c r="N2173" s="1">
        <v>-5</v>
      </c>
      <c r="O2173" s="1">
        <v>-4</v>
      </c>
      <c r="P2173" s="1">
        <v>-3</v>
      </c>
    </row>
    <row r="2174" spans="1:16">
      <c r="A2174" s="83">
        <v>1</v>
      </c>
      <c r="B2174" s="83">
        <v>2012</v>
      </c>
      <c r="C2174" s="84" t="s">
        <v>571</v>
      </c>
      <c r="D2174" s="84" t="s">
        <v>579</v>
      </c>
      <c r="F2174" s="1" t="s">
        <v>296</v>
      </c>
      <c r="G2174" s="1">
        <v>4</v>
      </c>
      <c r="H2174" s="1">
        <v>16</v>
      </c>
      <c r="I2174" s="1">
        <v>20</v>
      </c>
      <c r="J2174" s="1">
        <v>22</v>
      </c>
      <c r="K2174" s="1">
        <v>19</v>
      </c>
      <c r="L2174" s="1">
        <v>17</v>
      </c>
      <c r="M2174" s="1">
        <v>21</v>
      </c>
      <c r="N2174" s="1">
        <v>19</v>
      </c>
      <c r="O2174" s="1">
        <v>23</v>
      </c>
      <c r="P2174" s="1">
        <v>26</v>
      </c>
    </row>
    <row r="2175" spans="1:16">
      <c r="A2175" s="83">
        <v>1</v>
      </c>
      <c r="B2175" s="83">
        <v>2012</v>
      </c>
      <c r="C2175" s="84" t="s">
        <v>571</v>
      </c>
      <c r="D2175" s="84" t="s">
        <v>579</v>
      </c>
      <c r="F2175" s="1" t="s">
        <v>235</v>
      </c>
      <c r="G2175" s="1">
        <v>-10</v>
      </c>
      <c r="H2175" s="1">
        <v>-12</v>
      </c>
      <c r="I2175" s="1">
        <v>-5</v>
      </c>
      <c r="J2175" s="1">
        <v>-1</v>
      </c>
      <c r="K2175" s="1">
        <v>3</v>
      </c>
      <c r="L2175" s="1">
        <v>2</v>
      </c>
      <c r="M2175" s="1">
        <v>1</v>
      </c>
      <c r="N2175" s="1">
        <v>0</v>
      </c>
      <c r="O2175" s="1">
        <v>-1</v>
      </c>
      <c r="P2175" s="1">
        <v>0</v>
      </c>
    </row>
    <row r="2176" spans="1:16">
      <c r="A2176" s="83">
        <v>1</v>
      </c>
      <c r="B2176" s="83">
        <v>2012</v>
      </c>
      <c r="C2176" s="84" t="s">
        <v>571</v>
      </c>
      <c r="D2176" s="84" t="s">
        <v>580</v>
      </c>
      <c r="F2176" s="1" t="s">
        <v>294</v>
      </c>
    </row>
    <row r="2177" spans="1:17">
      <c r="A2177" s="83">
        <v>1</v>
      </c>
      <c r="B2177" s="83">
        <v>2012</v>
      </c>
      <c r="C2177" s="84" t="s">
        <v>571</v>
      </c>
      <c r="D2177" s="84" t="s">
        <v>580</v>
      </c>
      <c r="F2177" s="1" t="s">
        <v>441</v>
      </c>
      <c r="G2177" s="1">
        <v>0</v>
      </c>
      <c r="H2177" s="1">
        <v>2</v>
      </c>
      <c r="I2177" s="1">
        <v>3</v>
      </c>
      <c r="J2177" s="1">
        <v>5</v>
      </c>
      <c r="K2177" s="1">
        <v>8</v>
      </c>
      <c r="L2177" s="1">
        <v>10</v>
      </c>
      <c r="M2177" s="1">
        <v>13</v>
      </c>
      <c r="N2177" s="1">
        <v>16</v>
      </c>
      <c r="O2177" s="1">
        <v>19</v>
      </c>
      <c r="P2177" s="1">
        <v>21</v>
      </c>
    </row>
    <row r="2178" spans="1:17">
      <c r="A2178" s="83">
        <v>1</v>
      </c>
      <c r="B2178" s="83">
        <v>2012</v>
      </c>
      <c r="C2178" s="84" t="s">
        <v>571</v>
      </c>
      <c r="D2178" s="84" t="s">
        <v>580</v>
      </c>
      <c r="F2178" s="1" t="s">
        <v>296</v>
      </c>
      <c r="G2178" s="1">
        <v>2</v>
      </c>
      <c r="H2178" s="1">
        <v>-3</v>
      </c>
      <c r="I2178" s="1">
        <v>-2</v>
      </c>
      <c r="J2178" s="1">
        <v>-3</v>
      </c>
      <c r="K2178" s="1">
        <v>-3</v>
      </c>
      <c r="L2178" s="1">
        <v>-2</v>
      </c>
      <c r="M2178" s="1">
        <v>2</v>
      </c>
      <c r="N2178" s="1">
        <v>4</v>
      </c>
      <c r="O2178" s="1">
        <v>6</v>
      </c>
      <c r="P2178" s="1">
        <v>8</v>
      </c>
    </row>
    <row r="2179" spans="1:17">
      <c r="A2179" s="83">
        <v>1</v>
      </c>
      <c r="B2179" s="83">
        <v>2012</v>
      </c>
    </row>
    <row r="2180" spans="1:17">
      <c r="A2180" s="83">
        <v>1</v>
      </c>
      <c r="B2180" s="83">
        <v>2012</v>
      </c>
      <c r="C2180" s="84" t="s">
        <v>574</v>
      </c>
      <c r="G2180" s="36">
        <f t="shared" ref="G2180:P2180" si="94">+H2123-SUM(G2127:G2130)+SUM(G2134:G2139)-SUM(G2142:G2146)+SUM(G2150:G2159)-SUM(G2163:G2166)+SUM(G2168:G2178)</f>
        <v>1078.6300745346916</v>
      </c>
      <c r="H2180" s="36">
        <f t="shared" si="94"/>
        <v>591.81508648115573</v>
      </c>
      <c r="I2180" s="36">
        <f t="shared" si="94"/>
        <v>352.15472894219033</v>
      </c>
      <c r="J2180" s="36">
        <f t="shared" si="94"/>
        <v>273.30259279966413</v>
      </c>
      <c r="K2180" s="36">
        <f t="shared" si="94"/>
        <v>306.77477861587897</v>
      </c>
      <c r="L2180" s="36">
        <f t="shared" si="94"/>
        <v>226.45477173286179</v>
      </c>
      <c r="M2180" s="36">
        <f t="shared" si="94"/>
        <v>202.95968095119542</v>
      </c>
      <c r="N2180" s="36">
        <f t="shared" si="94"/>
        <v>266.2029460326778</v>
      </c>
      <c r="O2180" s="36">
        <f t="shared" si="94"/>
        <v>285.97289259151887</v>
      </c>
      <c r="P2180" s="36">
        <f t="shared" si="94"/>
        <v>282.78964785874052</v>
      </c>
    </row>
    <row r="2181" spans="1:17">
      <c r="A2181" s="83">
        <v>1</v>
      </c>
      <c r="B2181" s="83">
        <v>2012</v>
      </c>
    </row>
    <row r="2182" spans="1:17">
      <c r="A2182" s="83">
        <v>1</v>
      </c>
      <c r="B2182" s="83">
        <v>2012</v>
      </c>
      <c r="C2182" s="84" t="s">
        <v>574</v>
      </c>
      <c r="G2182" s="36">
        <f>+-G2183</f>
        <v>1079</v>
      </c>
      <c r="H2182" s="36">
        <f t="shared" ref="H2182:P2182" si="95">+-H2183</f>
        <v>585</v>
      </c>
      <c r="I2182" s="36">
        <f t="shared" si="95"/>
        <v>345</v>
      </c>
      <c r="J2182" s="36">
        <f t="shared" si="95"/>
        <v>269</v>
      </c>
      <c r="K2182" s="36">
        <f t="shared" si="95"/>
        <v>302</v>
      </c>
      <c r="L2182" s="36">
        <f t="shared" si="95"/>
        <v>220</v>
      </c>
      <c r="M2182" s="36">
        <f t="shared" si="95"/>
        <v>196</v>
      </c>
      <c r="N2182" s="36">
        <f t="shared" si="95"/>
        <v>258</v>
      </c>
      <c r="O2182" s="36">
        <f t="shared" si="95"/>
        <v>280</v>
      </c>
      <c r="P2182" s="36">
        <f t="shared" si="95"/>
        <v>279</v>
      </c>
    </row>
    <row r="2183" spans="1:17">
      <c r="A2183" s="83">
        <v>1</v>
      </c>
      <c r="B2183" s="83">
        <v>2012</v>
      </c>
      <c r="C2183" s="84" t="s">
        <v>575</v>
      </c>
      <c r="D2183" s="84" t="s">
        <v>586</v>
      </c>
      <c r="F2183" s="1" t="s">
        <v>497</v>
      </c>
      <c r="G2183" s="36">
        <v>-1079</v>
      </c>
      <c r="H2183" s="1">
        <v>-585</v>
      </c>
      <c r="I2183" s="1">
        <v>-345</v>
      </c>
      <c r="J2183" s="1">
        <v>-269</v>
      </c>
      <c r="K2183" s="1">
        <v>-302</v>
      </c>
      <c r="L2183" s="1">
        <v>-220</v>
      </c>
      <c r="M2183" s="1">
        <v>-196</v>
      </c>
      <c r="N2183" s="1">
        <v>-258</v>
      </c>
      <c r="O2183" s="1">
        <v>-280</v>
      </c>
      <c r="P2183" s="1">
        <v>-279</v>
      </c>
      <c r="Q2183" s="1">
        <v>-339</v>
      </c>
    </row>
    <row r="2185" spans="1:17">
      <c r="A2185" s="83">
        <v>3</v>
      </c>
      <c r="B2185" s="83">
        <v>2012</v>
      </c>
      <c r="C2185" s="84" t="s">
        <v>572</v>
      </c>
      <c r="F2185" s="1" t="s">
        <v>174</v>
      </c>
    </row>
    <row r="2186" spans="1:17">
      <c r="A2186" s="83">
        <v>3</v>
      </c>
      <c r="B2186" s="83">
        <v>2012</v>
      </c>
      <c r="C2186" s="84" t="s">
        <v>572</v>
      </c>
      <c r="D2186" s="84" t="s">
        <v>578</v>
      </c>
      <c r="F2186" s="1" t="s">
        <v>322</v>
      </c>
      <c r="G2186" s="1">
        <v>-70</v>
      </c>
      <c r="H2186" s="1">
        <v>-23</v>
      </c>
      <c r="I2186" s="1">
        <v>-42</v>
      </c>
      <c r="J2186" s="1">
        <v>5</v>
      </c>
      <c r="K2186" s="1">
        <v>37</v>
      </c>
      <c r="L2186" s="1">
        <v>4</v>
      </c>
      <c r="M2186" s="1">
        <v>2</v>
      </c>
      <c r="N2186" s="1">
        <v>-2</v>
      </c>
      <c r="O2186" s="1">
        <v>7</v>
      </c>
      <c r="P2186" s="1">
        <v>3</v>
      </c>
      <c r="Q2186" s="1">
        <v>3</v>
      </c>
    </row>
    <row r="2187" spans="1:17">
      <c r="A2187" s="83">
        <v>3</v>
      </c>
      <c r="B2187" s="83">
        <v>2012</v>
      </c>
      <c r="C2187" s="84" t="s">
        <v>572</v>
      </c>
      <c r="D2187" s="84" t="s">
        <v>579</v>
      </c>
      <c r="F2187" s="1" t="s">
        <v>323</v>
      </c>
    </row>
    <row r="2188" spans="1:17">
      <c r="A2188" s="83">
        <v>3</v>
      </c>
      <c r="B2188" s="83">
        <v>2012</v>
      </c>
      <c r="C2188" s="84" t="s">
        <v>572</v>
      </c>
      <c r="D2188" s="84" t="s">
        <v>579</v>
      </c>
      <c r="F2188" s="1" t="s">
        <v>236</v>
      </c>
    </row>
    <row r="2189" spans="1:17">
      <c r="A2189" s="83">
        <v>3</v>
      </c>
      <c r="B2189" s="83">
        <v>2012</v>
      </c>
      <c r="C2189" s="84" t="s">
        <v>572</v>
      </c>
      <c r="D2189" s="84" t="s">
        <v>579</v>
      </c>
      <c r="F2189" s="1" t="s">
        <v>498</v>
      </c>
      <c r="G2189" s="1">
        <v>20</v>
      </c>
      <c r="H2189" s="1">
        <v>10</v>
      </c>
      <c r="I2189" s="1">
        <v>0</v>
      </c>
      <c r="J2189" s="1">
        <v>0</v>
      </c>
      <c r="K2189" s="1">
        <v>0</v>
      </c>
      <c r="L2189" s="1">
        <v>0</v>
      </c>
      <c r="M2189" s="1">
        <v>0</v>
      </c>
      <c r="N2189" s="1">
        <v>0</v>
      </c>
      <c r="O2189" s="1">
        <v>0</v>
      </c>
      <c r="P2189" s="1">
        <v>0</v>
      </c>
      <c r="Q2189" s="1">
        <v>0</v>
      </c>
    </row>
    <row r="2190" spans="1:17">
      <c r="A2190" s="83">
        <v>3</v>
      </c>
      <c r="B2190" s="83">
        <v>2012</v>
      </c>
      <c r="C2190" s="84" t="s">
        <v>572</v>
      </c>
      <c r="D2190" s="84" t="s">
        <v>579</v>
      </c>
      <c r="F2190" s="1" t="s">
        <v>290</v>
      </c>
      <c r="G2190" s="1">
        <v>9</v>
      </c>
      <c r="H2190" s="1">
        <v>5</v>
      </c>
      <c r="I2190" s="1">
        <v>-1</v>
      </c>
      <c r="J2190" s="1">
        <v>-1</v>
      </c>
      <c r="K2190" s="1">
        <v>0</v>
      </c>
      <c r="L2190" s="1">
        <v>0</v>
      </c>
      <c r="M2190" s="1">
        <v>0</v>
      </c>
      <c r="N2190" s="1">
        <v>0</v>
      </c>
      <c r="O2190" s="1">
        <v>0</v>
      </c>
      <c r="P2190" s="1">
        <v>-1</v>
      </c>
      <c r="Q2190" s="1">
        <v>-1</v>
      </c>
    </row>
    <row r="2191" spans="1:17">
      <c r="A2191" s="83">
        <v>3</v>
      </c>
      <c r="B2191" s="83">
        <v>2012</v>
      </c>
      <c r="C2191" s="84" t="s">
        <v>572</v>
      </c>
      <c r="D2191" s="84" t="s">
        <v>579</v>
      </c>
      <c r="F2191" s="1" t="s">
        <v>499</v>
      </c>
      <c r="G2191" s="1">
        <v>0</v>
      </c>
      <c r="H2191" s="1">
        <v>3</v>
      </c>
      <c r="I2191" s="1">
        <v>0</v>
      </c>
      <c r="J2191" s="1">
        <v>-3</v>
      </c>
      <c r="K2191" s="1">
        <v>-4</v>
      </c>
      <c r="L2191" s="1">
        <v>-4</v>
      </c>
      <c r="M2191" s="1">
        <v>-3</v>
      </c>
      <c r="N2191" s="1">
        <v>-2</v>
      </c>
      <c r="O2191" s="1">
        <v>-1</v>
      </c>
      <c r="P2191" s="1">
        <v>-1</v>
      </c>
      <c r="Q2191" s="1">
        <v>0</v>
      </c>
    </row>
    <row r="2192" spans="1:17">
      <c r="A2192" s="83">
        <v>3</v>
      </c>
      <c r="B2192" s="83">
        <v>2012</v>
      </c>
      <c r="C2192" s="84" t="s">
        <v>572</v>
      </c>
      <c r="D2192" s="84" t="s">
        <v>579</v>
      </c>
      <c r="F2192" s="1" t="s">
        <v>296</v>
      </c>
      <c r="G2192" s="1">
        <v>0</v>
      </c>
      <c r="H2192" s="1">
        <v>1</v>
      </c>
      <c r="I2192" s="1">
        <v>-1</v>
      </c>
      <c r="J2192" s="1">
        <v>-2</v>
      </c>
      <c r="K2192" s="1">
        <v>-1</v>
      </c>
      <c r="L2192" s="1">
        <v>-1</v>
      </c>
      <c r="M2192" s="1">
        <v>-1</v>
      </c>
      <c r="N2192" s="1">
        <v>-1</v>
      </c>
      <c r="O2192" s="1">
        <v>-1</v>
      </c>
      <c r="P2192" s="1">
        <v>-5</v>
      </c>
      <c r="Q2192" s="1">
        <v>-1</v>
      </c>
    </row>
    <row r="2193" spans="1:17">
      <c r="A2193" s="83">
        <v>3</v>
      </c>
      <c r="B2193" s="83">
        <v>2012</v>
      </c>
      <c r="C2193" s="84" t="s">
        <v>572</v>
      </c>
      <c r="D2193" s="84" t="s">
        <v>580</v>
      </c>
      <c r="F2193" s="1" t="s">
        <v>295</v>
      </c>
      <c r="G2193" s="1">
        <v>0</v>
      </c>
      <c r="H2193" s="1">
        <v>1</v>
      </c>
      <c r="I2193" s="1">
        <v>2</v>
      </c>
      <c r="J2193" s="1">
        <v>3</v>
      </c>
      <c r="K2193" s="1">
        <v>3</v>
      </c>
      <c r="L2193" s="1">
        <v>3</v>
      </c>
      <c r="M2193" s="1">
        <v>4</v>
      </c>
      <c r="N2193" s="1">
        <v>4</v>
      </c>
      <c r="O2193" s="1">
        <v>4</v>
      </c>
      <c r="P2193" s="1">
        <v>4</v>
      </c>
      <c r="Q2193" s="1">
        <v>5</v>
      </c>
    </row>
    <row r="2194" spans="1:17">
      <c r="A2194" s="83">
        <v>3</v>
      </c>
      <c r="B2194" s="83">
        <v>2012</v>
      </c>
    </row>
    <row r="2195" spans="1:17">
      <c r="A2195" s="83">
        <v>3</v>
      </c>
      <c r="B2195" s="83">
        <v>2012</v>
      </c>
      <c r="C2195" s="84" t="s">
        <v>571</v>
      </c>
      <c r="F2195" s="1" t="s">
        <v>20</v>
      </c>
    </row>
    <row r="2196" spans="1:17">
      <c r="A2196" s="83">
        <v>3</v>
      </c>
      <c r="B2196" s="83">
        <v>2012</v>
      </c>
      <c r="C2196" s="84" t="s">
        <v>571</v>
      </c>
      <c r="D2196" s="84" t="s">
        <v>578</v>
      </c>
      <c r="F2196" s="1" t="s">
        <v>322</v>
      </c>
      <c r="G2196" s="1">
        <v>3</v>
      </c>
      <c r="H2196" s="1">
        <v>3</v>
      </c>
      <c r="I2196" s="1">
        <v>11</v>
      </c>
      <c r="J2196" s="1">
        <v>17</v>
      </c>
      <c r="K2196" s="1">
        <v>17</v>
      </c>
      <c r="L2196" s="1">
        <v>23</v>
      </c>
      <c r="M2196" s="1">
        <v>26</v>
      </c>
      <c r="N2196" s="1">
        <v>30</v>
      </c>
      <c r="O2196" s="1">
        <v>32</v>
      </c>
      <c r="P2196" s="1">
        <v>33</v>
      </c>
      <c r="Q2196" s="1">
        <v>33</v>
      </c>
    </row>
    <row r="2197" spans="1:17">
      <c r="A2197" s="83">
        <v>3</v>
      </c>
      <c r="B2197" s="83">
        <v>2012</v>
      </c>
      <c r="C2197" s="84" t="s">
        <v>571</v>
      </c>
      <c r="D2197" s="84" t="s">
        <v>579</v>
      </c>
      <c r="F2197" s="1" t="s">
        <v>323</v>
      </c>
    </row>
    <row r="2198" spans="1:17">
      <c r="A2198" s="83">
        <v>3</v>
      </c>
      <c r="B2198" s="83">
        <v>2012</v>
      </c>
      <c r="C2198" s="84" t="s">
        <v>571</v>
      </c>
      <c r="D2198" s="84" t="s">
        <v>579</v>
      </c>
      <c r="F2198" s="1" t="s">
        <v>236</v>
      </c>
    </row>
    <row r="2199" spans="1:17">
      <c r="A2199" s="83">
        <v>3</v>
      </c>
      <c r="B2199" s="83">
        <v>2012</v>
      </c>
      <c r="C2199" s="84" t="s">
        <v>571</v>
      </c>
      <c r="D2199" s="84" t="s">
        <v>579</v>
      </c>
      <c r="F2199" s="1" t="s">
        <v>436</v>
      </c>
      <c r="G2199" s="1">
        <v>-4</v>
      </c>
      <c r="H2199" s="1">
        <v>-5</v>
      </c>
      <c r="I2199" s="1">
        <v>8</v>
      </c>
      <c r="J2199" s="1">
        <v>15</v>
      </c>
      <c r="K2199" s="1">
        <v>18</v>
      </c>
      <c r="L2199" s="1">
        <v>19</v>
      </c>
      <c r="M2199" s="1">
        <v>18</v>
      </c>
      <c r="N2199" s="1">
        <v>19</v>
      </c>
      <c r="O2199" s="1">
        <v>18</v>
      </c>
      <c r="P2199" s="1">
        <v>17</v>
      </c>
      <c r="Q2199" s="1">
        <v>17</v>
      </c>
    </row>
    <row r="2200" spans="1:17">
      <c r="A2200" s="83">
        <v>3</v>
      </c>
      <c r="B2200" s="83">
        <v>2012</v>
      </c>
      <c r="C2200" s="84" t="s">
        <v>571</v>
      </c>
      <c r="D2200" s="84" t="s">
        <v>579</v>
      </c>
      <c r="F2200" s="1" t="s">
        <v>500</v>
      </c>
      <c r="G2200" s="1">
        <v>-1</v>
      </c>
      <c r="H2200" s="1">
        <v>-1</v>
      </c>
      <c r="I2200" s="1">
        <v>-1</v>
      </c>
      <c r="J2200" s="1">
        <v>-1</v>
      </c>
      <c r="K2200" s="1">
        <v>-2</v>
      </c>
      <c r="L2200" s="1">
        <v>-2</v>
      </c>
      <c r="M2200" s="1">
        <v>-3</v>
      </c>
      <c r="N2200" s="1">
        <v>-3</v>
      </c>
      <c r="O2200" s="1">
        <v>-4</v>
      </c>
      <c r="P2200" s="1">
        <v>-4</v>
      </c>
      <c r="Q2200" s="1">
        <v>-6</v>
      </c>
    </row>
    <row r="2201" spans="1:17">
      <c r="A2201" s="83">
        <v>3</v>
      </c>
      <c r="B2201" s="83">
        <v>2012</v>
      </c>
      <c r="C2201" s="84" t="s">
        <v>571</v>
      </c>
      <c r="D2201" s="84" t="s">
        <v>579</v>
      </c>
      <c r="F2201" s="1" t="s">
        <v>296</v>
      </c>
      <c r="G2201" s="1">
        <v>6</v>
      </c>
      <c r="H2201" s="1">
        <v>-6</v>
      </c>
      <c r="I2201" s="1">
        <v>5</v>
      </c>
      <c r="J2201" s="1">
        <v>-1</v>
      </c>
      <c r="K2201" s="1">
        <v>-3</v>
      </c>
      <c r="L2201" s="1">
        <v>-2</v>
      </c>
      <c r="M2201" s="1">
        <v>2</v>
      </c>
      <c r="N2201" s="1">
        <v>-7</v>
      </c>
      <c r="O2201" s="1">
        <v>-5</v>
      </c>
      <c r="P2201" s="1">
        <v>5</v>
      </c>
      <c r="Q2201" s="1">
        <v>11</v>
      </c>
    </row>
    <row r="2202" spans="1:17">
      <c r="A2202" s="83">
        <v>3</v>
      </c>
      <c r="B2202" s="83">
        <v>2012</v>
      </c>
      <c r="C2202" s="84" t="s">
        <v>571</v>
      </c>
      <c r="D2202" s="84" t="s">
        <v>579</v>
      </c>
      <c r="F2202" s="1" t="s">
        <v>235</v>
      </c>
      <c r="G2202" s="1">
        <v>-5</v>
      </c>
      <c r="H2202" s="1">
        <v>-1</v>
      </c>
      <c r="I2202" s="1">
        <v>-1</v>
      </c>
      <c r="J2202" s="1">
        <v>-1</v>
      </c>
      <c r="K2202" s="1">
        <v>0</v>
      </c>
      <c r="L2202" s="1">
        <v>0</v>
      </c>
      <c r="M2202" s="1">
        <v>-1</v>
      </c>
      <c r="N2202" s="1">
        <v>-1</v>
      </c>
      <c r="O2202" s="1">
        <v>-1</v>
      </c>
      <c r="P2202" s="1">
        <v>-1</v>
      </c>
      <c r="Q2202" s="1">
        <v>0</v>
      </c>
    </row>
    <row r="2203" spans="1:17">
      <c r="A2203" s="83">
        <v>3</v>
      </c>
      <c r="B2203" s="83">
        <v>2012</v>
      </c>
      <c r="C2203" s="84" t="s">
        <v>571</v>
      </c>
      <c r="D2203" s="84" t="s">
        <v>580</v>
      </c>
      <c r="F2203" s="1" t="s">
        <v>501</v>
      </c>
    </row>
    <row r="2204" spans="1:17">
      <c r="A2204" s="83">
        <v>3</v>
      </c>
      <c r="B2204" s="83">
        <v>2012</v>
      </c>
      <c r="C2204" s="84" t="s">
        <v>571</v>
      </c>
      <c r="D2204" s="84" t="s">
        <v>580</v>
      </c>
      <c r="F2204" s="1" t="s">
        <v>295</v>
      </c>
      <c r="G2204" s="1">
        <v>0</v>
      </c>
      <c r="H2204" s="1">
        <v>0</v>
      </c>
      <c r="I2204" s="1">
        <v>0</v>
      </c>
      <c r="J2204" s="1">
        <v>-1</v>
      </c>
      <c r="K2204" s="1">
        <v>-2</v>
      </c>
      <c r="L2204" s="1">
        <v>-2</v>
      </c>
      <c r="M2204" s="1">
        <v>-3</v>
      </c>
      <c r="N2204" s="1">
        <v>-5</v>
      </c>
      <c r="O2204" s="1">
        <v>-7</v>
      </c>
      <c r="P2204" s="1">
        <v>-9</v>
      </c>
      <c r="Q2204" s="1">
        <v>-11</v>
      </c>
    </row>
    <row r="2205" spans="1:17">
      <c r="A2205" s="83">
        <v>3</v>
      </c>
      <c r="B2205" s="83">
        <v>2012</v>
      </c>
      <c r="C2205" s="84" t="s">
        <v>571</v>
      </c>
      <c r="D2205" s="84" t="s">
        <v>580</v>
      </c>
      <c r="F2205" s="1" t="s">
        <v>296</v>
      </c>
      <c r="G2205" s="1">
        <v>0</v>
      </c>
      <c r="H2205" s="1">
        <v>0</v>
      </c>
      <c r="I2205" s="1">
        <v>-2</v>
      </c>
      <c r="J2205" s="1">
        <v>2</v>
      </c>
      <c r="K2205" s="1">
        <v>2</v>
      </c>
      <c r="L2205" s="1">
        <v>-3</v>
      </c>
      <c r="M2205" s="1">
        <v>-6</v>
      </c>
      <c r="N2205" s="1">
        <v>-10</v>
      </c>
      <c r="O2205" s="1">
        <v>-10</v>
      </c>
      <c r="P2205" s="1">
        <v>-11</v>
      </c>
      <c r="Q2205" s="1">
        <v>-14</v>
      </c>
    </row>
    <row r="2206" spans="1:17">
      <c r="A2206" s="83">
        <v>3</v>
      </c>
      <c r="B2206" s="83">
        <v>2012</v>
      </c>
    </row>
    <row r="2207" spans="1:17">
      <c r="A2207" s="83">
        <v>3</v>
      </c>
      <c r="B2207" s="83">
        <v>2012</v>
      </c>
      <c r="C2207" s="84" t="s">
        <v>575</v>
      </c>
      <c r="D2207" s="84" t="s">
        <v>586</v>
      </c>
      <c r="F2207" s="1" t="s">
        <v>502</v>
      </c>
      <c r="G2207" s="36">
        <f>+G2183+G2186-SUM(G2189:G2193)+G2196-SUM(G2199:G2205)</f>
        <v>-1171</v>
      </c>
      <c r="H2207" s="36">
        <f t="shared" ref="H2207:Q2207" si="96">+H2183+H2186-SUM(H2189:H2193)+H2196-SUM(H2199:H2205)</f>
        <v>-612</v>
      </c>
      <c r="I2207" s="36">
        <f t="shared" si="96"/>
        <v>-385</v>
      </c>
      <c r="J2207" s="36">
        <f t="shared" si="96"/>
        <v>-257</v>
      </c>
      <c r="K2207" s="36">
        <f t="shared" si="96"/>
        <v>-259</v>
      </c>
      <c r="L2207" s="36">
        <f t="shared" si="96"/>
        <v>-201</v>
      </c>
      <c r="M2207" s="36">
        <f t="shared" si="96"/>
        <v>-175</v>
      </c>
      <c r="N2207" s="36">
        <f t="shared" si="96"/>
        <v>-224</v>
      </c>
      <c r="O2207" s="36">
        <f t="shared" si="96"/>
        <v>-234</v>
      </c>
      <c r="P2207" s="36">
        <f t="shared" si="96"/>
        <v>-237</v>
      </c>
      <c r="Q2207" s="36">
        <f t="shared" si="96"/>
        <v>-303</v>
      </c>
    </row>
    <row r="2209" spans="1:17">
      <c r="A2209" s="83">
        <v>8</v>
      </c>
      <c r="B2209" s="83">
        <v>2012</v>
      </c>
      <c r="C2209" s="84" t="s">
        <v>572</v>
      </c>
      <c r="F2209" s="1" t="s">
        <v>174</v>
      </c>
    </row>
    <row r="2210" spans="1:17">
      <c r="A2210" s="83">
        <v>8</v>
      </c>
      <c r="B2210" s="83">
        <v>2012</v>
      </c>
      <c r="C2210" s="84" t="s">
        <v>572</v>
      </c>
      <c r="D2210" s="84" t="s">
        <v>578</v>
      </c>
      <c r="F2210" s="1" t="s">
        <v>322</v>
      </c>
    </row>
    <row r="2211" spans="1:17">
      <c r="A2211" s="83">
        <v>8</v>
      </c>
      <c r="B2211" s="83">
        <v>2012</v>
      </c>
      <c r="C2211" s="84" t="s">
        <v>572</v>
      </c>
      <c r="D2211" s="84" t="s">
        <v>578</v>
      </c>
      <c r="F2211" s="1" t="s">
        <v>503</v>
      </c>
      <c r="G2211" s="1">
        <v>0</v>
      </c>
      <c r="H2211" s="1">
        <v>0</v>
      </c>
      <c r="I2211" s="1">
        <v>0</v>
      </c>
      <c r="J2211" s="1">
        <v>0</v>
      </c>
      <c r="K2211" s="1">
        <v>0</v>
      </c>
      <c r="L2211" s="1">
        <v>0</v>
      </c>
      <c r="M2211" s="1">
        <v>0</v>
      </c>
      <c r="N2211" s="1">
        <v>0</v>
      </c>
      <c r="O2211" s="1">
        <v>0</v>
      </c>
      <c r="P2211" s="1">
        <v>0</v>
      </c>
      <c r="Q2211" s="1">
        <v>0</v>
      </c>
    </row>
    <row r="2212" spans="1:17">
      <c r="A2212" s="83">
        <v>8</v>
      </c>
      <c r="B2212" s="83">
        <v>2012</v>
      </c>
      <c r="C2212" s="84" t="s">
        <v>572</v>
      </c>
      <c r="D2212" s="84" t="s">
        <v>578</v>
      </c>
      <c r="F2212" s="1" t="s">
        <v>504</v>
      </c>
      <c r="G2212" s="1">
        <v>1</v>
      </c>
      <c r="H2212" s="1">
        <v>2</v>
      </c>
      <c r="I2212" s="1">
        <v>4</v>
      </c>
      <c r="J2212" s="1">
        <v>4</v>
      </c>
      <c r="K2212" s="1">
        <v>3</v>
      </c>
      <c r="L2212" s="1">
        <v>1</v>
      </c>
      <c r="M2212" s="1">
        <v>0</v>
      </c>
      <c r="N2212" s="1">
        <v>-1</v>
      </c>
      <c r="O2212" s="1">
        <v>-2</v>
      </c>
      <c r="P2212" s="1">
        <v>-2</v>
      </c>
      <c r="Q2212" s="1">
        <v>-2</v>
      </c>
    </row>
    <row r="2213" spans="1:17">
      <c r="A2213" s="83">
        <v>8</v>
      </c>
      <c r="B2213" s="83">
        <v>2012</v>
      </c>
      <c r="C2213" s="84" t="s">
        <v>572</v>
      </c>
      <c r="D2213" s="84" t="s">
        <v>578</v>
      </c>
      <c r="F2213" s="1" t="s">
        <v>505</v>
      </c>
      <c r="G2213" s="1">
        <v>0</v>
      </c>
      <c r="H2213" s="1">
        <v>0</v>
      </c>
      <c r="I2213" s="1">
        <v>0</v>
      </c>
      <c r="J2213" s="1">
        <v>0</v>
      </c>
      <c r="K2213" s="1">
        <v>0</v>
      </c>
      <c r="L2213" s="1">
        <v>0</v>
      </c>
      <c r="M2213" s="1">
        <v>0</v>
      </c>
      <c r="N2213" s="1">
        <v>0</v>
      </c>
      <c r="O2213" s="1">
        <v>0</v>
      </c>
      <c r="P2213" s="1">
        <v>0</v>
      </c>
      <c r="Q2213" s="1">
        <v>0</v>
      </c>
    </row>
    <row r="2214" spans="1:17">
      <c r="A2214" s="83">
        <v>8</v>
      </c>
      <c r="B2214" s="83">
        <v>2012</v>
      </c>
      <c r="C2214" s="84" t="s">
        <v>572</v>
      </c>
      <c r="D2214" s="84" t="s">
        <v>578</v>
      </c>
      <c r="F2214" s="1" t="s">
        <v>296</v>
      </c>
      <c r="G2214" s="1">
        <v>0</v>
      </c>
      <c r="H2214" s="1">
        <v>0</v>
      </c>
      <c r="I2214" s="1">
        <v>0</v>
      </c>
      <c r="J2214" s="1">
        <v>0</v>
      </c>
      <c r="K2214" s="1">
        <v>0</v>
      </c>
      <c r="L2214" s="1">
        <v>0</v>
      </c>
      <c r="M2214" s="1">
        <v>0</v>
      </c>
      <c r="N2214" s="1">
        <v>0</v>
      </c>
      <c r="O2214" s="1">
        <v>0</v>
      </c>
      <c r="P2214" s="1">
        <v>0</v>
      </c>
      <c r="Q2214" s="1">
        <v>0</v>
      </c>
    </row>
    <row r="2215" spans="1:17">
      <c r="A2215" s="83">
        <v>8</v>
      </c>
      <c r="B2215" s="83">
        <v>2012</v>
      </c>
      <c r="C2215" s="84" t="s">
        <v>572</v>
      </c>
      <c r="D2215" s="84" t="s">
        <v>579</v>
      </c>
      <c r="F2215" s="1" t="s">
        <v>323</v>
      </c>
    </row>
    <row r="2216" spans="1:17">
      <c r="A2216" s="83">
        <v>8</v>
      </c>
      <c r="B2216" s="83">
        <v>2012</v>
      </c>
      <c r="C2216" s="84" t="s">
        <v>572</v>
      </c>
      <c r="D2216" s="84" t="s">
        <v>579</v>
      </c>
      <c r="F2216" s="1" t="s">
        <v>236</v>
      </c>
      <c r="G2216" s="1">
        <v>2</v>
      </c>
      <c r="H2216" s="1">
        <v>3</v>
      </c>
      <c r="I2216" s="1">
        <v>-1</v>
      </c>
      <c r="J2216" s="1">
        <v>-1</v>
      </c>
      <c r="K2216" s="1">
        <v>-2</v>
      </c>
      <c r="L2216" s="1">
        <v>-2</v>
      </c>
      <c r="M2216" s="1">
        <v>-2</v>
      </c>
      <c r="N2216" s="1">
        <v>-1</v>
      </c>
      <c r="O2216" s="1">
        <v>-1</v>
      </c>
      <c r="P2216" s="1">
        <v>-1</v>
      </c>
      <c r="Q2216" s="1">
        <v>-1</v>
      </c>
    </row>
    <row r="2217" spans="1:17">
      <c r="A2217" s="83">
        <v>8</v>
      </c>
      <c r="B2217" s="83">
        <v>2012</v>
      </c>
      <c r="C2217" s="84" t="s">
        <v>572</v>
      </c>
      <c r="D2217" s="84" t="s">
        <v>580</v>
      </c>
      <c r="F2217" s="1" t="s">
        <v>295</v>
      </c>
      <c r="G2217" s="1">
        <v>0</v>
      </c>
      <c r="H2217" s="1">
        <v>0</v>
      </c>
      <c r="I2217" s="1">
        <v>0</v>
      </c>
      <c r="J2217" s="1">
        <v>0</v>
      </c>
      <c r="K2217" s="1">
        <v>0</v>
      </c>
      <c r="L2217" s="1">
        <v>0</v>
      </c>
      <c r="M2217" s="1">
        <v>-1</v>
      </c>
      <c r="N2217" s="1">
        <v>-1</v>
      </c>
      <c r="O2217" s="1">
        <v>-1</v>
      </c>
      <c r="P2217" s="1">
        <v>-1</v>
      </c>
      <c r="Q2217" s="1">
        <v>-1</v>
      </c>
    </row>
    <row r="2218" spans="1:17">
      <c r="A2218" s="83">
        <v>8</v>
      </c>
      <c r="B2218" s="83">
        <v>2012</v>
      </c>
    </row>
    <row r="2219" spans="1:17">
      <c r="A2219" s="83">
        <v>8</v>
      </c>
      <c r="B2219" s="83">
        <v>2012</v>
      </c>
      <c r="C2219" s="84" t="s">
        <v>570</v>
      </c>
      <c r="F2219" s="1" t="s">
        <v>17</v>
      </c>
    </row>
    <row r="2220" spans="1:17">
      <c r="A2220" s="83">
        <v>8</v>
      </c>
      <c r="B2220" s="83">
        <v>2012</v>
      </c>
      <c r="C2220" s="84" t="s">
        <v>570</v>
      </c>
      <c r="D2220" s="84" t="s">
        <v>578</v>
      </c>
      <c r="F2220" s="1" t="s">
        <v>322</v>
      </c>
    </row>
    <row r="2221" spans="1:17">
      <c r="A2221" s="83">
        <v>8</v>
      </c>
      <c r="B2221" s="83">
        <v>2012</v>
      </c>
      <c r="C2221" s="84" t="s">
        <v>570</v>
      </c>
      <c r="D2221" s="84" t="s">
        <v>578</v>
      </c>
      <c r="F2221" s="1" t="s">
        <v>503</v>
      </c>
      <c r="G2221" s="1">
        <v>6</v>
      </c>
      <c r="H2221" s="1">
        <v>-12</v>
      </c>
      <c r="I2221" s="1">
        <v>-29</v>
      </c>
      <c r="J2221" s="1">
        <v>-35</v>
      </c>
      <c r="K2221" s="1">
        <v>-22</v>
      </c>
      <c r="L2221" s="1">
        <v>5</v>
      </c>
      <c r="M2221" s="1">
        <v>26</v>
      </c>
      <c r="N2221" s="1">
        <v>34</v>
      </c>
      <c r="O2221" s="1">
        <v>35</v>
      </c>
      <c r="P2221" s="1">
        <v>36</v>
      </c>
      <c r="Q2221" s="1">
        <v>35</v>
      </c>
    </row>
    <row r="2222" spans="1:17">
      <c r="A2222" s="83">
        <v>8</v>
      </c>
      <c r="B2222" s="83">
        <v>2012</v>
      </c>
      <c r="C2222" s="84" t="s">
        <v>570</v>
      </c>
      <c r="D2222" s="84" t="s">
        <v>578</v>
      </c>
      <c r="F2222" s="1" t="s">
        <v>504</v>
      </c>
      <c r="G2222" s="1">
        <v>16</v>
      </c>
      <c r="H2222" s="1">
        <v>5</v>
      </c>
      <c r="I2222" s="1">
        <v>-9</v>
      </c>
      <c r="J2222" s="1">
        <v>-8</v>
      </c>
      <c r="K2222" s="1">
        <v>5</v>
      </c>
      <c r="L2222" s="1">
        <v>23</v>
      </c>
      <c r="M2222" s="1">
        <v>28</v>
      </c>
      <c r="N2222" s="1">
        <v>25</v>
      </c>
      <c r="O2222" s="1">
        <v>25</v>
      </c>
      <c r="P2222" s="1">
        <v>27</v>
      </c>
      <c r="Q2222" s="1">
        <v>33</v>
      </c>
    </row>
    <row r="2223" spans="1:17">
      <c r="A2223" s="83">
        <v>8</v>
      </c>
      <c r="B2223" s="83">
        <v>2012</v>
      </c>
      <c r="C2223" s="84" t="s">
        <v>570</v>
      </c>
      <c r="D2223" s="84" t="s">
        <v>578</v>
      </c>
      <c r="F2223" s="1" t="s">
        <v>505</v>
      </c>
      <c r="G2223" s="1">
        <v>4</v>
      </c>
      <c r="H2223" s="1">
        <v>1</v>
      </c>
      <c r="I2223" s="1">
        <v>-5</v>
      </c>
      <c r="J2223" s="1">
        <v>-8</v>
      </c>
      <c r="K2223" s="1">
        <v>-5</v>
      </c>
      <c r="L2223" s="1">
        <v>4</v>
      </c>
      <c r="M2223" s="1">
        <v>14</v>
      </c>
      <c r="N2223" s="1">
        <v>18</v>
      </c>
      <c r="O2223" s="1">
        <v>17</v>
      </c>
      <c r="P2223" s="1">
        <v>15</v>
      </c>
      <c r="Q2223" s="1">
        <v>11</v>
      </c>
    </row>
    <row r="2224" spans="1:17">
      <c r="A2224" s="83">
        <v>8</v>
      </c>
      <c r="B2224" s="83">
        <v>2012</v>
      </c>
      <c r="C2224" s="84" t="s">
        <v>570</v>
      </c>
      <c r="D2224" s="84" t="s">
        <v>578</v>
      </c>
      <c r="F2224" s="1" t="s">
        <v>296</v>
      </c>
      <c r="G2224" s="1">
        <v>0</v>
      </c>
      <c r="H2224" s="1">
        <v>-2</v>
      </c>
      <c r="I2224" s="1">
        <v>-5</v>
      </c>
      <c r="J2224" s="1">
        <v>-2</v>
      </c>
      <c r="K2224" s="1">
        <v>-4</v>
      </c>
      <c r="L2224" s="1">
        <v>-5</v>
      </c>
      <c r="M2224" s="1">
        <v>-5</v>
      </c>
      <c r="N2224" s="1">
        <v>-6</v>
      </c>
      <c r="O2224" s="1">
        <v>-6</v>
      </c>
      <c r="P2224" s="1">
        <v>-5</v>
      </c>
      <c r="Q2224" s="1">
        <v>-4</v>
      </c>
    </row>
    <row r="2225" spans="1:17">
      <c r="A2225" s="83">
        <v>8</v>
      </c>
      <c r="B2225" s="83">
        <v>2012</v>
      </c>
      <c r="C2225" s="84" t="s">
        <v>570</v>
      </c>
      <c r="D2225" s="84" t="s">
        <v>579</v>
      </c>
      <c r="F2225" s="1" t="s">
        <v>323</v>
      </c>
    </row>
    <row r="2226" spans="1:17">
      <c r="A2226" s="83">
        <v>8</v>
      </c>
      <c r="B2226" s="83">
        <v>2012</v>
      </c>
      <c r="C2226" s="84" t="s">
        <v>570</v>
      </c>
      <c r="D2226" s="84" t="s">
        <v>579</v>
      </c>
      <c r="F2226" s="1" t="s">
        <v>236</v>
      </c>
    </row>
    <row r="2227" spans="1:17">
      <c r="A2227" s="83">
        <v>8</v>
      </c>
      <c r="B2227" s="83">
        <v>2012</v>
      </c>
      <c r="C2227" s="84" t="s">
        <v>570</v>
      </c>
      <c r="D2227" s="84" t="s">
        <v>579</v>
      </c>
      <c r="F2227" s="1" t="s">
        <v>290</v>
      </c>
      <c r="G2227" s="1">
        <v>0</v>
      </c>
      <c r="H2227" s="1">
        <v>1</v>
      </c>
      <c r="I2227" s="1">
        <v>0</v>
      </c>
      <c r="J2227" s="1">
        <v>2</v>
      </c>
      <c r="K2227" s="1">
        <v>6</v>
      </c>
      <c r="L2227" s="1">
        <v>10</v>
      </c>
      <c r="M2227" s="1">
        <v>15</v>
      </c>
      <c r="N2227" s="1">
        <v>19</v>
      </c>
      <c r="O2227" s="1">
        <v>23</v>
      </c>
      <c r="P2227" s="1">
        <v>27</v>
      </c>
      <c r="Q2227" s="1">
        <v>31</v>
      </c>
    </row>
    <row r="2228" spans="1:17">
      <c r="A2228" s="83">
        <v>8</v>
      </c>
      <c r="B2228" s="83">
        <v>2012</v>
      </c>
      <c r="C2228" s="84" t="s">
        <v>570</v>
      </c>
      <c r="D2228" s="84" t="s">
        <v>579</v>
      </c>
      <c r="F2228" s="1" t="s">
        <v>288</v>
      </c>
      <c r="G2228" s="1">
        <v>0</v>
      </c>
      <c r="H2228" s="1">
        <v>-1</v>
      </c>
      <c r="I2228" s="1">
        <v>0</v>
      </c>
      <c r="J2228" s="1">
        <v>3</v>
      </c>
      <c r="K2228" s="1">
        <v>5</v>
      </c>
      <c r="L2228" s="1">
        <v>8</v>
      </c>
      <c r="M2228" s="1">
        <v>9</v>
      </c>
      <c r="N2228" s="1">
        <v>10</v>
      </c>
      <c r="O2228" s="1">
        <v>10</v>
      </c>
      <c r="P2228" s="1">
        <v>11</v>
      </c>
      <c r="Q2228" s="1">
        <v>13</v>
      </c>
    </row>
    <row r="2229" spans="1:17">
      <c r="A2229" s="83">
        <v>8</v>
      </c>
      <c r="B2229" s="83">
        <v>2012</v>
      </c>
      <c r="C2229" s="84" t="s">
        <v>570</v>
      </c>
      <c r="D2229" s="84" t="s">
        <v>579</v>
      </c>
      <c r="F2229" s="1" t="s">
        <v>506</v>
      </c>
      <c r="G2229" s="1">
        <v>-3</v>
      </c>
      <c r="H2229" s="1">
        <v>-8</v>
      </c>
      <c r="I2229" s="1">
        <v>-8</v>
      </c>
      <c r="J2229" s="1">
        <v>-6</v>
      </c>
      <c r="K2229" s="1">
        <v>-4</v>
      </c>
      <c r="L2229" s="1">
        <v>-2</v>
      </c>
      <c r="M2229" s="1">
        <v>-1</v>
      </c>
      <c r="N2229" s="1">
        <v>0</v>
      </c>
      <c r="O2229" s="1">
        <v>0</v>
      </c>
      <c r="P2229" s="1">
        <v>0</v>
      </c>
      <c r="Q2229" s="1">
        <v>0</v>
      </c>
    </row>
    <row r="2230" spans="1:17">
      <c r="A2230" s="83">
        <v>8</v>
      </c>
      <c r="B2230" s="83">
        <v>2012</v>
      </c>
      <c r="C2230" s="84" t="s">
        <v>570</v>
      </c>
      <c r="D2230" s="84" t="s">
        <v>579</v>
      </c>
      <c r="F2230" s="1" t="s">
        <v>436</v>
      </c>
      <c r="G2230" s="1">
        <v>0</v>
      </c>
      <c r="H2230" s="1">
        <v>-1</v>
      </c>
      <c r="I2230" s="1">
        <v>-2</v>
      </c>
      <c r="J2230" s="1">
        <v>-1</v>
      </c>
      <c r="K2230" s="1">
        <v>1</v>
      </c>
      <c r="L2230" s="1">
        <v>3</v>
      </c>
      <c r="M2230" s="1">
        <v>4</v>
      </c>
      <c r="N2230" s="1">
        <v>4</v>
      </c>
      <c r="O2230" s="1">
        <v>5</v>
      </c>
      <c r="P2230" s="1">
        <v>6</v>
      </c>
      <c r="Q2230" s="1">
        <v>7</v>
      </c>
    </row>
    <row r="2231" spans="1:17">
      <c r="A2231" s="83">
        <v>8</v>
      </c>
      <c r="B2231" s="83">
        <v>2012</v>
      </c>
      <c r="C2231" s="84" t="s">
        <v>570</v>
      </c>
      <c r="D2231" s="84" t="s">
        <v>579</v>
      </c>
      <c r="F2231" s="1" t="s">
        <v>296</v>
      </c>
      <c r="G2231" s="1">
        <v>-4</v>
      </c>
      <c r="H2231" s="1">
        <v>-4</v>
      </c>
      <c r="I2231" s="1">
        <v>-2</v>
      </c>
      <c r="J2231" s="1">
        <v>0</v>
      </c>
      <c r="K2231" s="1">
        <v>4</v>
      </c>
      <c r="L2231" s="1">
        <v>4</v>
      </c>
      <c r="M2231" s="1">
        <v>2</v>
      </c>
      <c r="N2231" s="1">
        <v>2</v>
      </c>
      <c r="O2231" s="1">
        <v>2</v>
      </c>
      <c r="P2231" s="1">
        <v>2</v>
      </c>
      <c r="Q2231" s="1">
        <v>2</v>
      </c>
    </row>
    <row r="2232" spans="1:17">
      <c r="A2232" s="83">
        <v>8</v>
      </c>
      <c r="B2232" s="83">
        <v>2012</v>
      </c>
      <c r="C2232" s="84" t="s">
        <v>570</v>
      </c>
      <c r="D2232" s="84" t="s">
        <v>579</v>
      </c>
      <c r="F2232" s="1" t="s">
        <v>235</v>
      </c>
      <c r="G2232" s="1">
        <v>0</v>
      </c>
      <c r="H2232" s="1">
        <v>0</v>
      </c>
      <c r="I2232" s="1">
        <v>0</v>
      </c>
      <c r="J2232" s="1">
        <v>0</v>
      </c>
      <c r="K2232" s="1">
        <v>1</v>
      </c>
      <c r="L2232" s="1">
        <v>1</v>
      </c>
      <c r="M2232" s="1">
        <v>1</v>
      </c>
      <c r="N2232" s="1">
        <v>2</v>
      </c>
      <c r="O2232" s="1">
        <v>2</v>
      </c>
      <c r="P2232" s="1">
        <v>2</v>
      </c>
      <c r="Q2232" s="1">
        <v>2</v>
      </c>
    </row>
    <row r="2233" spans="1:17">
      <c r="A2233" s="83">
        <v>8</v>
      </c>
      <c r="B2233" s="83">
        <v>2012</v>
      </c>
      <c r="C2233" s="84" t="s">
        <v>570</v>
      </c>
      <c r="D2233" s="84" t="s">
        <v>580</v>
      </c>
      <c r="F2233" s="1" t="s">
        <v>501</v>
      </c>
    </row>
    <row r="2234" spans="1:17">
      <c r="A2234" s="83">
        <v>8</v>
      </c>
      <c r="B2234" s="83">
        <v>2012</v>
      </c>
      <c r="C2234" s="84" t="s">
        <v>570</v>
      </c>
      <c r="D2234" s="84" t="s">
        <v>580</v>
      </c>
      <c r="F2234" s="1" t="s">
        <v>295</v>
      </c>
      <c r="G2234" s="1">
        <v>0</v>
      </c>
      <c r="H2234" s="1">
        <v>0</v>
      </c>
      <c r="I2234" s="1">
        <v>0</v>
      </c>
      <c r="J2234" s="1">
        <v>0</v>
      </c>
      <c r="K2234" s="1">
        <v>0</v>
      </c>
      <c r="L2234" s="1">
        <v>-1</v>
      </c>
      <c r="M2234" s="1">
        <v>-4</v>
      </c>
      <c r="N2234" s="1">
        <v>-7</v>
      </c>
      <c r="O2234" s="1">
        <v>-9</v>
      </c>
      <c r="P2234" s="1">
        <v>-11</v>
      </c>
      <c r="Q2234" s="1">
        <v>-13</v>
      </c>
    </row>
    <row r="2235" spans="1:17">
      <c r="A2235" s="83">
        <v>8</v>
      </c>
      <c r="B2235" s="83">
        <v>2012</v>
      </c>
      <c r="C2235" s="84" t="s">
        <v>570</v>
      </c>
      <c r="D2235" s="84" t="s">
        <v>580</v>
      </c>
      <c r="F2235" s="1" t="s">
        <v>507</v>
      </c>
      <c r="G2235" s="1">
        <v>-2</v>
      </c>
      <c r="H2235" s="1">
        <v>-12</v>
      </c>
      <c r="I2235" s="1">
        <v>-19</v>
      </c>
      <c r="J2235" s="1">
        <v>-40</v>
      </c>
      <c r="K2235" s="1">
        <v>-55</v>
      </c>
      <c r="L2235" s="1">
        <v>-40</v>
      </c>
      <c r="M2235" s="1">
        <v>-28</v>
      </c>
      <c r="N2235" s="1">
        <v>-19</v>
      </c>
      <c r="O2235" s="1">
        <v>-13</v>
      </c>
      <c r="P2235" s="1">
        <v>-9</v>
      </c>
      <c r="Q2235" s="1">
        <v>-6</v>
      </c>
    </row>
    <row r="2236" spans="1:17">
      <c r="A2236" s="83">
        <v>8</v>
      </c>
      <c r="B2236" s="83">
        <v>2012</v>
      </c>
    </row>
    <row r="2237" spans="1:17">
      <c r="A2237" s="83">
        <v>8</v>
      </c>
      <c r="B2237" s="83">
        <v>2012</v>
      </c>
      <c r="C2237" s="84" t="s">
        <v>571</v>
      </c>
      <c r="F2237" s="1" t="s">
        <v>20</v>
      </c>
    </row>
    <row r="2238" spans="1:17">
      <c r="A2238" s="83">
        <v>8</v>
      </c>
      <c r="B2238" s="83">
        <v>2012</v>
      </c>
      <c r="C2238" s="84" t="s">
        <v>571</v>
      </c>
      <c r="D2238" s="84" t="s">
        <v>578</v>
      </c>
      <c r="F2238" s="1" t="s">
        <v>322</v>
      </c>
    </row>
    <row r="2239" spans="1:17">
      <c r="A2239" s="83">
        <v>8</v>
      </c>
      <c r="B2239" s="83">
        <v>2012</v>
      </c>
      <c r="C2239" s="84" t="s">
        <v>571</v>
      </c>
      <c r="D2239" s="84" t="s">
        <v>578</v>
      </c>
      <c r="F2239" s="1" t="s">
        <v>503</v>
      </c>
      <c r="G2239" s="1">
        <v>-43</v>
      </c>
      <c r="H2239" s="1">
        <v>-28</v>
      </c>
      <c r="I2239" s="1">
        <v>-33</v>
      </c>
      <c r="J2239" s="1">
        <v>-22</v>
      </c>
      <c r="K2239" s="1">
        <v>-19</v>
      </c>
      <c r="L2239" s="1">
        <v>-18</v>
      </c>
      <c r="M2239" s="1">
        <v>-11</v>
      </c>
      <c r="N2239" s="1">
        <v>-11</v>
      </c>
      <c r="O2239" s="1">
        <v>-12</v>
      </c>
      <c r="P2239" s="1">
        <v>-13</v>
      </c>
      <c r="Q2239" s="1">
        <v>-13</v>
      </c>
    </row>
    <row r="2240" spans="1:17">
      <c r="A2240" s="83">
        <v>8</v>
      </c>
      <c r="B2240" s="83">
        <v>2012</v>
      </c>
      <c r="C2240" s="84" t="s">
        <v>571</v>
      </c>
      <c r="D2240" s="84" t="s">
        <v>578</v>
      </c>
      <c r="F2240" s="1" t="s">
        <v>504</v>
      </c>
      <c r="G2240" s="1">
        <v>-32</v>
      </c>
      <c r="H2240" s="1">
        <v>-30</v>
      </c>
      <c r="I2240" s="1">
        <v>-18</v>
      </c>
      <c r="J2240" s="1">
        <v>-4</v>
      </c>
      <c r="K2240" s="1">
        <v>1</v>
      </c>
      <c r="L2240" s="1">
        <v>-1</v>
      </c>
      <c r="M2240" s="1">
        <v>0</v>
      </c>
      <c r="N2240" s="1">
        <v>1</v>
      </c>
      <c r="O2240" s="1">
        <v>1</v>
      </c>
      <c r="P2240" s="1">
        <v>1</v>
      </c>
      <c r="Q2240" s="1">
        <v>-1</v>
      </c>
    </row>
    <row r="2241" spans="1:17">
      <c r="A2241" s="83">
        <v>8</v>
      </c>
      <c r="B2241" s="83">
        <v>2012</v>
      </c>
      <c r="C2241" s="84" t="s">
        <v>571</v>
      </c>
      <c r="D2241" s="84" t="s">
        <v>578</v>
      </c>
      <c r="F2241" s="1" t="s">
        <v>505</v>
      </c>
      <c r="G2241" s="1">
        <v>23</v>
      </c>
      <c r="H2241" s="1">
        <v>4</v>
      </c>
      <c r="I2241" s="1">
        <v>4</v>
      </c>
      <c r="J2241" s="1">
        <v>1</v>
      </c>
      <c r="K2241" s="1">
        <v>3</v>
      </c>
      <c r="L2241" s="1">
        <v>1</v>
      </c>
      <c r="M2241" s="1">
        <v>-2</v>
      </c>
      <c r="N2241" s="1">
        <v>-3</v>
      </c>
      <c r="O2241" s="1">
        <v>-2</v>
      </c>
      <c r="P2241" s="1">
        <v>0</v>
      </c>
      <c r="Q2241" s="1">
        <v>3</v>
      </c>
    </row>
    <row r="2242" spans="1:17">
      <c r="A2242" s="83">
        <v>8</v>
      </c>
      <c r="B2242" s="83">
        <v>2012</v>
      </c>
      <c r="C2242" s="84" t="s">
        <v>571</v>
      </c>
      <c r="D2242" s="84" t="s">
        <v>578</v>
      </c>
      <c r="F2242" s="1" t="s">
        <v>296</v>
      </c>
      <c r="G2242" s="1">
        <v>4</v>
      </c>
      <c r="H2242" s="1">
        <v>4</v>
      </c>
      <c r="I2242" s="1">
        <v>16</v>
      </c>
      <c r="J2242" s="1">
        <v>25</v>
      </c>
      <c r="K2242" s="1">
        <v>19</v>
      </c>
      <c r="L2242" s="1">
        <v>5</v>
      </c>
      <c r="M2242" s="1">
        <v>7</v>
      </c>
      <c r="N2242" s="1">
        <v>11</v>
      </c>
      <c r="O2242" s="1">
        <v>15</v>
      </c>
      <c r="P2242" s="1">
        <v>17</v>
      </c>
      <c r="Q2242" s="1">
        <v>17</v>
      </c>
    </row>
    <row r="2243" spans="1:17">
      <c r="A2243" s="83">
        <v>8</v>
      </c>
      <c r="B2243" s="83">
        <v>2012</v>
      </c>
      <c r="C2243" s="84" t="s">
        <v>571</v>
      </c>
      <c r="D2243" s="84" t="s">
        <v>579</v>
      </c>
      <c r="F2243" s="1" t="s">
        <v>323</v>
      </c>
    </row>
    <row r="2244" spans="1:17">
      <c r="A2244" s="83">
        <v>8</v>
      </c>
      <c r="B2244" s="83">
        <v>2012</v>
      </c>
      <c r="C2244" s="84" t="s">
        <v>571</v>
      </c>
      <c r="D2244" s="84" t="s">
        <v>579</v>
      </c>
      <c r="F2244" s="1" t="s">
        <v>236</v>
      </c>
      <c r="G2244" s="1">
        <v>-5</v>
      </c>
      <c r="H2244" s="1">
        <v>-7</v>
      </c>
      <c r="I2244" s="1">
        <v>-30</v>
      </c>
      <c r="J2244" s="1">
        <v>-41</v>
      </c>
      <c r="K2244" s="1">
        <v>-44</v>
      </c>
      <c r="L2244" s="1">
        <v>-38</v>
      </c>
      <c r="M2244" s="1">
        <v>-32</v>
      </c>
      <c r="N2244" s="1">
        <v>-31</v>
      </c>
      <c r="O2244" s="1">
        <v>-31</v>
      </c>
      <c r="P2244" s="1">
        <v>-34</v>
      </c>
      <c r="Q2244" s="1">
        <v>-37</v>
      </c>
    </row>
    <row r="2245" spans="1:17">
      <c r="A2245" s="83">
        <v>8</v>
      </c>
      <c r="B2245" s="83">
        <v>2012</v>
      </c>
      <c r="C2245" s="84" t="s">
        <v>571</v>
      </c>
      <c r="D2245" s="84" t="s">
        <v>579</v>
      </c>
      <c r="F2245" s="1" t="s">
        <v>436</v>
      </c>
      <c r="G2245" s="1">
        <v>-19</v>
      </c>
      <c r="H2245" s="1">
        <v>-10</v>
      </c>
      <c r="I2245" s="1">
        <v>-13</v>
      </c>
      <c r="J2245" s="1">
        <v>-14</v>
      </c>
      <c r="K2245" s="1">
        <v>-16</v>
      </c>
      <c r="L2245" s="1">
        <v>-18</v>
      </c>
      <c r="M2245" s="1">
        <v>-20</v>
      </c>
      <c r="N2245" s="1">
        <v>-20</v>
      </c>
      <c r="O2245" s="1">
        <v>-20</v>
      </c>
      <c r="P2245" s="1">
        <v>-19</v>
      </c>
      <c r="Q2245" s="1">
        <v>-17</v>
      </c>
    </row>
    <row r="2246" spans="1:17">
      <c r="A2246" s="83">
        <v>8</v>
      </c>
      <c r="B2246" s="83">
        <v>2012</v>
      </c>
      <c r="C2246" s="84" t="s">
        <v>571</v>
      </c>
      <c r="D2246" s="84" t="s">
        <v>579</v>
      </c>
      <c r="F2246" s="1" t="s">
        <v>290</v>
      </c>
    </row>
    <row r="2247" spans="1:17">
      <c r="A2247" s="83">
        <v>8</v>
      </c>
      <c r="B2247" s="83">
        <v>2012</v>
      </c>
      <c r="C2247" s="84" t="s">
        <v>571</v>
      </c>
      <c r="D2247" s="84" t="s">
        <v>579</v>
      </c>
      <c r="F2247" s="1" t="s">
        <v>508</v>
      </c>
      <c r="G2247" s="1">
        <v>-1</v>
      </c>
      <c r="H2247" s="1">
        <v>1</v>
      </c>
      <c r="I2247" s="1">
        <v>7</v>
      </c>
      <c r="J2247" s="1">
        <v>12</v>
      </c>
      <c r="K2247" s="1">
        <v>18</v>
      </c>
      <c r="L2247" s="1">
        <v>22</v>
      </c>
      <c r="M2247" s="1">
        <v>22</v>
      </c>
      <c r="N2247" s="1">
        <v>23</v>
      </c>
      <c r="O2247" s="1">
        <v>22</v>
      </c>
      <c r="P2247" s="1">
        <v>22</v>
      </c>
      <c r="Q2247" s="1">
        <v>23</v>
      </c>
    </row>
    <row r="2248" spans="1:17">
      <c r="A2248" s="83">
        <v>8</v>
      </c>
      <c r="B2248" s="83">
        <v>2012</v>
      </c>
      <c r="C2248" s="84" t="s">
        <v>571</v>
      </c>
      <c r="D2248" s="84" t="s">
        <v>579</v>
      </c>
      <c r="F2248" s="1" t="s">
        <v>288</v>
      </c>
      <c r="G2248" s="1">
        <v>-2</v>
      </c>
      <c r="H2248" s="1">
        <v>-3</v>
      </c>
      <c r="I2248" s="1">
        <v>-3</v>
      </c>
      <c r="J2248" s="1">
        <v>-3</v>
      </c>
      <c r="K2248" s="1">
        <v>-3</v>
      </c>
      <c r="L2248" s="1">
        <v>-3</v>
      </c>
      <c r="M2248" s="1">
        <v>-2</v>
      </c>
      <c r="N2248" s="1">
        <v>-2</v>
      </c>
      <c r="O2248" s="1">
        <v>-2</v>
      </c>
      <c r="P2248" s="1">
        <v>-2</v>
      </c>
      <c r="Q2248" s="1">
        <v>-2</v>
      </c>
    </row>
    <row r="2249" spans="1:17">
      <c r="A2249" s="83">
        <v>8</v>
      </c>
      <c r="B2249" s="83">
        <v>2012</v>
      </c>
      <c r="C2249" s="84" t="s">
        <v>571</v>
      </c>
      <c r="D2249" s="84" t="s">
        <v>579</v>
      </c>
      <c r="F2249" s="1" t="s">
        <v>296</v>
      </c>
      <c r="G2249" s="1">
        <v>-17</v>
      </c>
      <c r="H2249" s="1">
        <v>6</v>
      </c>
      <c r="I2249" s="1">
        <v>1</v>
      </c>
      <c r="J2249" s="1">
        <v>-1</v>
      </c>
      <c r="K2249" s="1">
        <v>0</v>
      </c>
      <c r="L2249" s="1">
        <v>0</v>
      </c>
      <c r="M2249" s="1">
        <v>0</v>
      </c>
      <c r="N2249" s="1">
        <v>0</v>
      </c>
      <c r="O2249" s="1">
        <v>0</v>
      </c>
      <c r="P2249" s="1">
        <v>0</v>
      </c>
      <c r="Q2249" s="1">
        <v>1</v>
      </c>
    </row>
    <row r="2250" spans="1:17">
      <c r="A2250" s="83">
        <v>8</v>
      </c>
      <c r="B2250" s="83">
        <v>2012</v>
      </c>
      <c r="C2250" s="84" t="s">
        <v>571</v>
      </c>
      <c r="D2250" s="84" t="s">
        <v>579</v>
      </c>
      <c r="F2250" s="1" t="s">
        <v>235</v>
      </c>
      <c r="G2250" s="1">
        <v>-14</v>
      </c>
      <c r="H2250" s="1">
        <v>13</v>
      </c>
      <c r="I2250" s="1">
        <v>-1</v>
      </c>
      <c r="J2250" s="1">
        <v>0</v>
      </c>
      <c r="K2250" s="1">
        <v>0</v>
      </c>
      <c r="L2250" s="1">
        <v>1</v>
      </c>
      <c r="M2250" s="1">
        <v>1</v>
      </c>
      <c r="N2250" s="1">
        <v>1</v>
      </c>
      <c r="O2250" s="1">
        <v>1</v>
      </c>
      <c r="P2250" s="1">
        <v>1</v>
      </c>
      <c r="Q2250" s="1">
        <v>1</v>
      </c>
    </row>
    <row r="2251" spans="1:17">
      <c r="A2251" s="83">
        <v>8</v>
      </c>
      <c r="B2251" s="83">
        <v>2012</v>
      </c>
      <c r="C2251" s="84" t="s">
        <v>571</v>
      </c>
      <c r="D2251" s="84" t="s">
        <v>580</v>
      </c>
      <c r="F2251" s="1" t="s">
        <v>501</v>
      </c>
    </row>
    <row r="2252" spans="1:17">
      <c r="A2252" s="83">
        <v>8</v>
      </c>
      <c r="B2252" s="83">
        <v>2012</v>
      </c>
      <c r="C2252" s="84" t="s">
        <v>571</v>
      </c>
      <c r="D2252" s="84" t="s">
        <v>580</v>
      </c>
      <c r="F2252" s="1" t="s">
        <v>295</v>
      </c>
      <c r="G2252" s="1">
        <v>0</v>
      </c>
      <c r="H2252" s="1">
        <v>0</v>
      </c>
      <c r="I2252" s="1">
        <v>0</v>
      </c>
      <c r="J2252" s="1">
        <v>0</v>
      </c>
      <c r="K2252" s="1">
        <v>0</v>
      </c>
      <c r="L2252" s="1">
        <v>-2</v>
      </c>
      <c r="M2252" s="1">
        <v>-4</v>
      </c>
      <c r="N2252" s="1">
        <v>-5</v>
      </c>
      <c r="O2252" s="1">
        <v>-7</v>
      </c>
      <c r="P2252" s="1">
        <v>-9</v>
      </c>
      <c r="Q2252" s="1">
        <v>-12</v>
      </c>
    </row>
    <row r="2253" spans="1:17">
      <c r="A2253" s="83">
        <v>8</v>
      </c>
      <c r="B2253" s="83">
        <v>2012</v>
      </c>
      <c r="C2253" s="84" t="s">
        <v>571</v>
      </c>
      <c r="D2253" s="84" t="s">
        <v>580</v>
      </c>
      <c r="F2253" s="1" t="s">
        <v>296</v>
      </c>
      <c r="G2253" s="1">
        <v>1</v>
      </c>
      <c r="H2253" s="1">
        <v>-5</v>
      </c>
      <c r="I2253" s="1">
        <v>-2</v>
      </c>
      <c r="J2253" s="1">
        <v>-3</v>
      </c>
      <c r="K2253" s="1">
        <v>-3</v>
      </c>
      <c r="L2253" s="1">
        <v>-6</v>
      </c>
      <c r="M2253" s="1">
        <v>1</v>
      </c>
      <c r="N2253" s="1">
        <v>-1</v>
      </c>
      <c r="O2253" s="1">
        <v>-2</v>
      </c>
      <c r="P2253" s="1">
        <v>-2</v>
      </c>
      <c r="Q2253" s="1">
        <v>-2</v>
      </c>
    </row>
    <row r="2254" spans="1:17">
      <c r="A2254" s="83">
        <v>8</v>
      </c>
      <c r="B2254" s="83">
        <v>2012</v>
      </c>
    </row>
    <row r="2255" spans="1:17">
      <c r="A2255" s="83">
        <v>8</v>
      </c>
      <c r="B2255" s="83">
        <v>2012</v>
      </c>
      <c r="C2255" s="84" t="s">
        <v>575</v>
      </c>
      <c r="D2255" s="84" t="s">
        <v>586</v>
      </c>
      <c r="F2255" s="1" t="s">
        <v>509</v>
      </c>
      <c r="G2255" s="36">
        <f>+G2207+SUM(G2211:G2214)-SUM(G2216:G2217)+SUM(G2221:G2224)-SUM(G2227:G2235)+SUM(G2239:G2242)-SUM(G2244:G2253)</f>
        <v>-1128</v>
      </c>
      <c r="H2255" s="36">
        <f t="shared" ref="H2255:Q2255" si="97">+H2207+SUM(H2211:H2214)-SUM(H2216:H2217)+SUM(H2221:H2224)-SUM(H2227:H2235)+SUM(H2239:H2242)-SUM(H2244:H2253)</f>
        <v>-641</v>
      </c>
      <c r="I2255" s="36">
        <f t="shared" si="97"/>
        <v>-387</v>
      </c>
      <c r="J2255" s="36">
        <f t="shared" si="97"/>
        <v>-213</v>
      </c>
      <c r="K2255" s="36">
        <f t="shared" si="97"/>
        <v>-186</v>
      </c>
      <c r="L2255" s="36">
        <f t="shared" si="97"/>
        <v>-123</v>
      </c>
      <c r="M2255" s="36">
        <f t="shared" si="97"/>
        <v>-79</v>
      </c>
      <c r="N2255" s="36">
        <f t="shared" si="97"/>
        <v>-130</v>
      </c>
      <c r="O2255" s="36">
        <f t="shared" si="97"/>
        <v>-142</v>
      </c>
      <c r="P2255" s="36">
        <f t="shared" si="97"/>
        <v>-144</v>
      </c>
      <c r="Q2255" s="36">
        <f t="shared" si="97"/>
        <v>-213</v>
      </c>
    </row>
    <row r="2257" spans="1:16">
      <c r="A2257" s="83">
        <v>2</v>
      </c>
      <c r="B2257" s="83">
        <v>2013</v>
      </c>
      <c r="C2257" s="84" t="s">
        <v>572</v>
      </c>
      <c r="F2257" s="1" t="s">
        <v>174</v>
      </c>
    </row>
    <row r="2258" spans="1:16">
      <c r="A2258" s="83">
        <v>2</v>
      </c>
      <c r="B2258" s="83">
        <v>2013</v>
      </c>
      <c r="C2258" s="84" t="s">
        <v>572</v>
      </c>
      <c r="D2258" s="84" t="s">
        <v>578</v>
      </c>
      <c r="F2258" s="1" t="s">
        <v>491</v>
      </c>
    </row>
    <row r="2259" spans="1:16">
      <c r="A2259" s="83">
        <v>2</v>
      </c>
      <c r="B2259" s="83">
        <v>2013</v>
      </c>
      <c r="C2259" s="84" t="s">
        <v>572</v>
      </c>
      <c r="D2259" s="84" t="s">
        <v>578</v>
      </c>
      <c r="F2259" s="1" t="s">
        <v>503</v>
      </c>
      <c r="G2259" s="1">
        <v>-224</v>
      </c>
      <c r="H2259" s="1">
        <v>-258</v>
      </c>
      <c r="I2259" s="1">
        <v>-254</v>
      </c>
      <c r="J2259" s="1">
        <v>-277</v>
      </c>
      <c r="K2259" s="1">
        <v>-304</v>
      </c>
      <c r="L2259" s="1">
        <v>-330</v>
      </c>
      <c r="M2259" s="1">
        <v>-351</v>
      </c>
      <c r="N2259" s="1">
        <v>-379</v>
      </c>
      <c r="O2259" s="1">
        <v>-410</v>
      </c>
      <c r="P2259" s="1">
        <v>-443</v>
      </c>
    </row>
    <row r="2260" spans="1:16">
      <c r="A2260" s="83">
        <v>2</v>
      </c>
      <c r="B2260" s="83">
        <v>2013</v>
      </c>
      <c r="C2260" s="84" t="s">
        <v>572</v>
      </c>
      <c r="D2260" s="84" t="s">
        <v>578</v>
      </c>
      <c r="F2260" s="1" t="s">
        <v>504</v>
      </c>
      <c r="G2260" s="1">
        <v>-55</v>
      </c>
      <c r="H2260" s="1">
        <v>-15</v>
      </c>
      <c r="I2260" s="1">
        <v>9</v>
      </c>
      <c r="J2260" s="1">
        <v>5</v>
      </c>
      <c r="K2260" s="1">
        <v>4</v>
      </c>
      <c r="L2260" s="1">
        <v>2</v>
      </c>
      <c r="M2260" s="1">
        <v>0</v>
      </c>
      <c r="N2260" s="1">
        <v>-1</v>
      </c>
      <c r="O2260" s="1">
        <v>-2</v>
      </c>
      <c r="P2260" s="1">
        <v>-2</v>
      </c>
    </row>
    <row r="2261" spans="1:16">
      <c r="A2261" s="83">
        <v>2</v>
      </c>
      <c r="B2261" s="83">
        <v>2013</v>
      </c>
      <c r="C2261" s="84" t="s">
        <v>572</v>
      </c>
      <c r="D2261" s="84" t="s">
        <v>578</v>
      </c>
      <c r="F2261" s="1" t="s">
        <v>505</v>
      </c>
      <c r="G2261" s="1">
        <v>0</v>
      </c>
      <c r="H2261" s="1">
        <v>-1</v>
      </c>
      <c r="I2261" s="1">
        <v>-1</v>
      </c>
      <c r="J2261" s="1">
        <v>-1</v>
      </c>
      <c r="K2261" s="1">
        <v>-1</v>
      </c>
      <c r="L2261" s="1">
        <v>-1</v>
      </c>
      <c r="M2261" s="1">
        <v>-1</v>
      </c>
      <c r="N2261" s="1">
        <v>-1</v>
      </c>
      <c r="O2261" s="1">
        <v>-1</v>
      </c>
      <c r="P2261" s="1">
        <v>-1</v>
      </c>
    </row>
    <row r="2262" spans="1:16">
      <c r="A2262" s="83">
        <v>2</v>
      </c>
      <c r="B2262" s="83">
        <v>2013</v>
      </c>
      <c r="C2262" s="84" t="s">
        <v>572</v>
      </c>
      <c r="D2262" s="84" t="s">
        <v>578</v>
      </c>
      <c r="F2262" s="1" t="s">
        <v>296</v>
      </c>
      <c r="G2262" s="1">
        <v>0</v>
      </c>
      <c r="H2262" s="1">
        <v>-25</v>
      </c>
      <c r="I2262" s="1">
        <v>-30</v>
      </c>
      <c r="J2262" s="1">
        <v>-33</v>
      </c>
      <c r="K2262" s="1">
        <v>-36</v>
      </c>
      <c r="L2262" s="1">
        <v>-39</v>
      </c>
      <c r="M2262" s="1">
        <v>-42</v>
      </c>
      <c r="N2262" s="1">
        <v>-45</v>
      </c>
      <c r="O2262" s="1">
        <v>-48</v>
      </c>
      <c r="P2262" s="1">
        <v>-51</v>
      </c>
    </row>
    <row r="2263" spans="1:16">
      <c r="A2263" s="83">
        <v>2</v>
      </c>
      <c r="B2263" s="83">
        <v>2013</v>
      </c>
      <c r="C2263" s="84" t="s">
        <v>572</v>
      </c>
      <c r="D2263" s="84" t="s">
        <v>579</v>
      </c>
      <c r="F2263" s="1" t="s">
        <v>490</v>
      </c>
    </row>
    <row r="2264" spans="1:16">
      <c r="A2264" s="83">
        <v>2</v>
      </c>
      <c r="B2264" s="83">
        <v>2013</v>
      </c>
      <c r="C2264" s="84" t="s">
        <v>572</v>
      </c>
      <c r="D2264" s="84" t="s">
        <v>579</v>
      </c>
      <c r="F2264" s="1" t="s">
        <v>236</v>
      </c>
    </row>
    <row r="2265" spans="1:16">
      <c r="A2265" s="83">
        <v>2</v>
      </c>
      <c r="B2265" s="83">
        <v>2013</v>
      </c>
      <c r="C2265" s="84" t="s">
        <v>572</v>
      </c>
      <c r="D2265" s="84" t="s">
        <v>579</v>
      </c>
      <c r="F2265" s="1" t="s">
        <v>510</v>
      </c>
      <c r="G2265" s="1">
        <v>0</v>
      </c>
      <c r="H2265" s="1">
        <v>36</v>
      </c>
      <c r="I2265" s="1">
        <v>37</v>
      </c>
      <c r="J2265" s="1">
        <v>37</v>
      </c>
      <c r="K2265" s="1">
        <v>37</v>
      </c>
      <c r="L2265" s="1">
        <v>37</v>
      </c>
      <c r="M2265" s="1">
        <v>23</v>
      </c>
      <c r="N2265" s="1">
        <v>23</v>
      </c>
      <c r="O2265" s="1">
        <v>23</v>
      </c>
      <c r="P2265" s="1">
        <v>23</v>
      </c>
    </row>
    <row r="2266" spans="1:16">
      <c r="A2266" s="83">
        <v>2</v>
      </c>
      <c r="B2266" s="83">
        <v>2013</v>
      </c>
      <c r="C2266" s="84" t="s">
        <v>572</v>
      </c>
      <c r="D2266" s="84" t="s">
        <v>579</v>
      </c>
      <c r="F2266" s="1" t="s">
        <v>498</v>
      </c>
      <c r="G2266" s="1">
        <v>22</v>
      </c>
      <c r="H2266" s="1">
        <v>8</v>
      </c>
      <c r="I2266" s="1">
        <v>0</v>
      </c>
      <c r="J2266" s="1">
        <v>0</v>
      </c>
      <c r="K2266" s="1">
        <v>0</v>
      </c>
      <c r="L2266" s="1">
        <v>0</v>
      </c>
      <c r="M2266" s="1">
        <v>0</v>
      </c>
      <c r="N2266" s="1">
        <v>0</v>
      </c>
      <c r="O2266" s="1">
        <v>0</v>
      </c>
      <c r="P2266" s="1">
        <v>0</v>
      </c>
    </row>
    <row r="2267" spans="1:16">
      <c r="A2267" s="83">
        <v>2</v>
      </c>
      <c r="B2267" s="83">
        <v>2013</v>
      </c>
      <c r="C2267" s="84" t="s">
        <v>572</v>
      </c>
      <c r="D2267" s="84" t="s">
        <v>579</v>
      </c>
      <c r="F2267" s="1" t="s">
        <v>290</v>
      </c>
      <c r="G2267" s="1">
        <v>13</v>
      </c>
      <c r="H2267" s="1">
        <v>4</v>
      </c>
      <c r="I2267" s="1">
        <v>-3</v>
      </c>
      <c r="J2267" s="1">
        <v>-3</v>
      </c>
      <c r="K2267" s="1">
        <v>-3</v>
      </c>
      <c r="L2267" s="1">
        <v>0</v>
      </c>
      <c r="M2267" s="1">
        <v>0</v>
      </c>
      <c r="N2267" s="1">
        <v>-1</v>
      </c>
      <c r="O2267" s="1">
        <v>-1</v>
      </c>
      <c r="P2267" s="1">
        <v>-1</v>
      </c>
    </row>
    <row r="2268" spans="1:16">
      <c r="A2268" s="83">
        <v>2</v>
      </c>
      <c r="B2268" s="83">
        <v>2013</v>
      </c>
      <c r="C2268" s="84" t="s">
        <v>572</v>
      </c>
      <c r="D2268" s="84" t="s">
        <v>579</v>
      </c>
      <c r="F2268" s="1" t="s">
        <v>296</v>
      </c>
      <c r="G2268" s="1">
        <v>5</v>
      </c>
      <c r="H2268" s="1">
        <v>0</v>
      </c>
      <c r="I2268" s="1">
        <v>0</v>
      </c>
      <c r="J2268" s="1">
        <v>2</v>
      </c>
      <c r="K2268" s="1">
        <v>4</v>
      </c>
      <c r="L2268" s="1">
        <v>1</v>
      </c>
      <c r="M2268" s="1">
        <v>0</v>
      </c>
      <c r="N2268" s="1">
        <v>0</v>
      </c>
      <c r="O2268" s="1">
        <v>0</v>
      </c>
      <c r="P2268" s="1">
        <v>-4</v>
      </c>
    </row>
    <row r="2269" spans="1:16">
      <c r="A2269" s="83">
        <v>2</v>
      </c>
      <c r="B2269" s="83">
        <v>2013</v>
      </c>
      <c r="C2269" s="84" t="s">
        <v>572</v>
      </c>
      <c r="D2269" s="84" t="s">
        <v>579</v>
      </c>
      <c r="F2269" s="1" t="s">
        <v>235</v>
      </c>
      <c r="G2269" s="1">
        <v>9</v>
      </c>
      <c r="H2269" s="1">
        <v>-8</v>
      </c>
      <c r="I2269" s="1">
        <v>-7</v>
      </c>
      <c r="J2269" s="1">
        <v>-3</v>
      </c>
      <c r="K2269" s="1">
        <v>2</v>
      </c>
      <c r="L2269" s="1">
        <v>5</v>
      </c>
      <c r="M2269" s="1">
        <v>7</v>
      </c>
      <c r="N2269" s="1">
        <v>9</v>
      </c>
      <c r="O2269" s="1">
        <v>10</v>
      </c>
      <c r="P2269" s="1">
        <v>11</v>
      </c>
    </row>
    <row r="2270" spans="1:16">
      <c r="A2270" s="83">
        <v>2</v>
      </c>
      <c r="B2270" s="83">
        <v>2013</v>
      </c>
      <c r="C2270" s="84" t="s">
        <v>572</v>
      </c>
      <c r="D2270" s="84" t="s">
        <v>580</v>
      </c>
      <c r="F2270" s="1" t="s">
        <v>295</v>
      </c>
      <c r="G2270" s="1">
        <v>1</v>
      </c>
      <c r="H2270" s="1">
        <v>5</v>
      </c>
      <c r="I2270" s="1">
        <v>7</v>
      </c>
      <c r="J2270" s="1">
        <v>20</v>
      </c>
      <c r="K2270" s="1">
        <v>42</v>
      </c>
      <c r="L2270" s="1">
        <v>73</v>
      </c>
      <c r="M2270" s="1">
        <v>96</v>
      </c>
      <c r="N2270" s="1">
        <v>122</v>
      </c>
      <c r="O2270" s="1">
        <v>153</v>
      </c>
      <c r="P2270" s="1">
        <v>185</v>
      </c>
    </row>
    <row r="2271" spans="1:16">
      <c r="A2271" s="83">
        <v>2</v>
      </c>
      <c r="B2271" s="83">
        <v>2013</v>
      </c>
      <c r="C2271" s="84" t="s">
        <v>570</v>
      </c>
      <c r="F2271" s="1" t="s">
        <v>17</v>
      </c>
    </row>
    <row r="2272" spans="1:16">
      <c r="A2272" s="83">
        <v>2</v>
      </c>
      <c r="B2272" s="83">
        <v>2013</v>
      </c>
      <c r="C2272" s="84" t="s">
        <v>570</v>
      </c>
      <c r="F2272" s="1" t="s">
        <v>491</v>
      </c>
    </row>
    <row r="2273" spans="1:16">
      <c r="A2273" s="83">
        <v>2</v>
      </c>
      <c r="B2273" s="83">
        <v>2013</v>
      </c>
      <c r="C2273" s="84" t="s">
        <v>570</v>
      </c>
      <c r="D2273" s="84" t="s">
        <v>578</v>
      </c>
      <c r="F2273" s="1" t="s">
        <v>503</v>
      </c>
      <c r="G2273" s="1">
        <v>20</v>
      </c>
      <c r="H2273" s="1">
        <v>32</v>
      </c>
      <c r="I2273" s="1">
        <v>34</v>
      </c>
      <c r="J2273" s="1">
        <v>29</v>
      </c>
      <c r="K2273" s="1">
        <v>24</v>
      </c>
      <c r="L2273" s="1">
        <v>10</v>
      </c>
      <c r="M2273" s="1">
        <v>0</v>
      </c>
      <c r="N2273" s="1">
        <v>-3</v>
      </c>
      <c r="O2273" s="1">
        <v>-4</v>
      </c>
      <c r="P2273" s="1">
        <v>0</v>
      </c>
    </row>
    <row r="2274" spans="1:16">
      <c r="A2274" s="83">
        <v>2</v>
      </c>
      <c r="B2274" s="83">
        <v>2013</v>
      </c>
      <c r="C2274" s="84" t="s">
        <v>570</v>
      </c>
      <c r="D2274" s="84" t="s">
        <v>578</v>
      </c>
      <c r="F2274" s="1" t="s">
        <v>504</v>
      </c>
      <c r="G2274" s="1">
        <v>-13</v>
      </c>
      <c r="H2274" s="1">
        <v>-1</v>
      </c>
      <c r="I2274" s="1">
        <v>-5</v>
      </c>
      <c r="J2274" s="1">
        <v>0</v>
      </c>
      <c r="K2274" s="1">
        <v>9</v>
      </c>
      <c r="L2274" s="1">
        <v>12</v>
      </c>
      <c r="M2274" s="1">
        <v>11</v>
      </c>
      <c r="N2274" s="1">
        <v>10</v>
      </c>
      <c r="O2274" s="1">
        <v>7</v>
      </c>
      <c r="P2274" s="1">
        <v>2</v>
      </c>
    </row>
    <row r="2275" spans="1:16">
      <c r="A2275" s="83">
        <v>2</v>
      </c>
      <c r="B2275" s="83">
        <v>2013</v>
      </c>
      <c r="C2275" s="84" t="s">
        <v>570</v>
      </c>
      <c r="D2275" s="84" t="s">
        <v>578</v>
      </c>
      <c r="F2275" s="1" t="s">
        <v>505</v>
      </c>
      <c r="G2275" s="1">
        <v>4</v>
      </c>
      <c r="H2275" s="1">
        <v>6</v>
      </c>
      <c r="I2275" s="1">
        <v>0</v>
      </c>
      <c r="J2275" s="1">
        <v>-5</v>
      </c>
      <c r="K2275" s="1">
        <v>-9</v>
      </c>
      <c r="L2275" s="1">
        <v>-15</v>
      </c>
      <c r="M2275" s="1">
        <v>-19</v>
      </c>
      <c r="N2275" s="1">
        <v>-20</v>
      </c>
      <c r="O2275" s="1">
        <v>-19</v>
      </c>
      <c r="P2275" s="1">
        <v>-16</v>
      </c>
    </row>
    <row r="2276" spans="1:16">
      <c r="A2276" s="83">
        <v>2</v>
      </c>
      <c r="B2276" s="83">
        <v>2013</v>
      </c>
      <c r="C2276" s="84" t="s">
        <v>570</v>
      </c>
      <c r="D2276" s="84" t="s">
        <v>578</v>
      </c>
      <c r="F2276" s="1" t="s">
        <v>296</v>
      </c>
      <c r="G2276" s="1">
        <v>1</v>
      </c>
      <c r="H2276" s="1">
        <v>3</v>
      </c>
      <c r="I2276" s="1">
        <v>2</v>
      </c>
      <c r="J2276" s="1">
        <v>-1</v>
      </c>
      <c r="K2276" s="1">
        <v>1</v>
      </c>
      <c r="L2276" s="1">
        <v>3</v>
      </c>
      <c r="M2276" s="1">
        <v>1</v>
      </c>
      <c r="N2276" s="1">
        <v>1</v>
      </c>
      <c r="O2276" s="1">
        <v>1</v>
      </c>
      <c r="P2276" s="1">
        <v>1</v>
      </c>
    </row>
    <row r="2277" spans="1:16">
      <c r="A2277" s="83">
        <v>2</v>
      </c>
      <c r="B2277" s="83">
        <v>2013</v>
      </c>
      <c r="C2277" s="84" t="s">
        <v>570</v>
      </c>
      <c r="F2277" s="1" t="s">
        <v>490</v>
      </c>
    </row>
    <row r="2278" spans="1:16">
      <c r="A2278" s="83">
        <v>2</v>
      </c>
      <c r="B2278" s="83">
        <v>2013</v>
      </c>
      <c r="C2278" s="84" t="s">
        <v>570</v>
      </c>
      <c r="D2278" s="84" t="s">
        <v>579</v>
      </c>
      <c r="F2278" s="1" t="s">
        <v>236</v>
      </c>
    </row>
    <row r="2279" spans="1:16">
      <c r="A2279" s="83">
        <v>2</v>
      </c>
      <c r="B2279" s="83">
        <v>2013</v>
      </c>
      <c r="C2279" s="84" t="s">
        <v>570</v>
      </c>
      <c r="D2279" s="84" t="s">
        <v>579</v>
      </c>
      <c r="F2279" s="1" t="s">
        <v>506</v>
      </c>
      <c r="G2279" s="1">
        <v>2</v>
      </c>
      <c r="H2279" s="1">
        <v>3</v>
      </c>
      <c r="I2279" s="1">
        <v>4</v>
      </c>
      <c r="J2279" s="1">
        <v>5</v>
      </c>
      <c r="K2279" s="1">
        <v>6</v>
      </c>
      <c r="L2279" s="1">
        <v>5</v>
      </c>
      <c r="M2279" s="1">
        <v>3</v>
      </c>
      <c r="N2279" s="1">
        <v>2</v>
      </c>
      <c r="O2279" s="1">
        <v>2</v>
      </c>
      <c r="P2279" s="1">
        <v>2</v>
      </c>
    </row>
    <row r="2280" spans="1:16">
      <c r="A2280" s="83">
        <v>2</v>
      </c>
      <c r="B2280" s="83">
        <v>2013</v>
      </c>
      <c r="C2280" s="84" t="s">
        <v>570</v>
      </c>
      <c r="D2280" s="84" t="s">
        <v>579</v>
      </c>
      <c r="F2280" s="1" t="s">
        <v>288</v>
      </c>
      <c r="G2280" s="1">
        <v>4</v>
      </c>
      <c r="H2280" s="1">
        <v>4</v>
      </c>
      <c r="I2280" s="1">
        <v>4</v>
      </c>
      <c r="J2280" s="1">
        <v>5</v>
      </c>
      <c r="K2280" s="1">
        <v>4</v>
      </c>
      <c r="L2280" s="1">
        <v>2</v>
      </c>
      <c r="M2280" s="1">
        <v>1</v>
      </c>
      <c r="N2280" s="1">
        <v>0</v>
      </c>
      <c r="O2280" s="1">
        <v>-1</v>
      </c>
      <c r="P2280" s="1">
        <v>-3</v>
      </c>
    </row>
    <row r="2281" spans="1:16">
      <c r="A2281" s="83">
        <v>2</v>
      </c>
      <c r="B2281" s="83">
        <v>2013</v>
      </c>
      <c r="C2281" s="84" t="s">
        <v>570</v>
      </c>
      <c r="D2281" s="84" t="s">
        <v>579</v>
      </c>
      <c r="F2281" s="1" t="s">
        <v>296</v>
      </c>
      <c r="G2281" s="1">
        <v>-4</v>
      </c>
      <c r="H2281" s="1">
        <v>-5</v>
      </c>
      <c r="I2281" s="1">
        <v>0</v>
      </c>
      <c r="J2281" s="1">
        <v>1</v>
      </c>
      <c r="K2281" s="1">
        <v>1</v>
      </c>
      <c r="L2281" s="1">
        <v>2</v>
      </c>
      <c r="M2281" s="1">
        <v>2</v>
      </c>
      <c r="N2281" s="1">
        <v>2</v>
      </c>
      <c r="O2281" s="1">
        <v>0</v>
      </c>
      <c r="P2281" s="1">
        <v>-2</v>
      </c>
    </row>
    <row r="2282" spans="1:16">
      <c r="A2282" s="83">
        <v>2</v>
      </c>
      <c r="B2282" s="83">
        <v>2013</v>
      </c>
      <c r="C2282" s="84" t="s">
        <v>570</v>
      </c>
      <c r="D2282" s="84" t="s">
        <v>579</v>
      </c>
      <c r="F2282" s="1" t="s">
        <v>235</v>
      </c>
      <c r="G2282" s="1">
        <v>-1</v>
      </c>
      <c r="H2282" s="1">
        <v>0</v>
      </c>
      <c r="I2282" s="1">
        <v>0</v>
      </c>
      <c r="J2282" s="1">
        <v>0</v>
      </c>
      <c r="K2282" s="1">
        <v>-1</v>
      </c>
      <c r="L2282" s="1">
        <v>-1</v>
      </c>
      <c r="M2282" s="1">
        <v>-2</v>
      </c>
      <c r="N2282" s="1">
        <v>-2</v>
      </c>
      <c r="O2282" s="1">
        <v>-2</v>
      </c>
      <c r="P2282" s="1">
        <v>-2</v>
      </c>
    </row>
    <row r="2283" spans="1:16">
      <c r="A2283" s="83">
        <v>2</v>
      </c>
      <c r="B2283" s="83">
        <v>2013</v>
      </c>
      <c r="C2283" s="84" t="s">
        <v>570</v>
      </c>
      <c r="D2283" s="84" t="s">
        <v>580</v>
      </c>
      <c r="F2283" s="1" t="s">
        <v>294</v>
      </c>
    </row>
    <row r="2284" spans="1:16">
      <c r="A2284" s="83">
        <v>2</v>
      </c>
      <c r="B2284" s="83">
        <v>2013</v>
      </c>
      <c r="C2284" s="84" t="s">
        <v>570</v>
      </c>
      <c r="D2284" s="84" t="s">
        <v>580</v>
      </c>
      <c r="F2284" s="1" t="s">
        <v>295</v>
      </c>
      <c r="G2284" s="1">
        <v>0</v>
      </c>
      <c r="H2284" s="1">
        <v>0</v>
      </c>
      <c r="I2284" s="1">
        <v>0</v>
      </c>
      <c r="J2284" s="1">
        <v>-1</v>
      </c>
      <c r="K2284" s="1">
        <v>-1</v>
      </c>
      <c r="L2284" s="1">
        <v>-1</v>
      </c>
      <c r="M2284" s="1">
        <v>0</v>
      </c>
      <c r="N2284" s="1">
        <v>2</v>
      </c>
      <c r="O2284" s="1">
        <v>4</v>
      </c>
      <c r="P2284" s="1">
        <v>5</v>
      </c>
    </row>
    <row r="2285" spans="1:16">
      <c r="A2285" s="83">
        <v>2</v>
      </c>
      <c r="B2285" s="83">
        <v>2013</v>
      </c>
      <c r="C2285" s="84" t="s">
        <v>570</v>
      </c>
      <c r="D2285" s="84" t="s">
        <v>580</v>
      </c>
      <c r="F2285" s="1" t="s">
        <v>296</v>
      </c>
      <c r="G2285" s="1">
        <v>0</v>
      </c>
      <c r="H2285" s="1">
        <v>7</v>
      </c>
      <c r="I2285" s="1">
        <v>8</v>
      </c>
      <c r="J2285" s="1">
        <v>8</v>
      </c>
      <c r="K2285" s="1">
        <v>14</v>
      </c>
      <c r="L2285" s="1">
        <v>31</v>
      </c>
      <c r="M2285" s="1">
        <v>31</v>
      </c>
      <c r="N2285" s="1">
        <v>30</v>
      </c>
      <c r="O2285" s="1">
        <v>28</v>
      </c>
      <c r="P2285" s="1">
        <v>28</v>
      </c>
    </row>
    <row r="2286" spans="1:16">
      <c r="A2286" s="83">
        <v>2</v>
      </c>
      <c r="B2286" s="83">
        <v>2013</v>
      </c>
      <c r="C2286" s="84" t="s">
        <v>571</v>
      </c>
      <c r="F2286" s="1" t="s">
        <v>20</v>
      </c>
    </row>
    <row r="2287" spans="1:16">
      <c r="A2287" s="83">
        <v>2</v>
      </c>
      <c r="B2287" s="83">
        <v>2013</v>
      </c>
      <c r="C2287" s="84" t="s">
        <v>571</v>
      </c>
      <c r="F2287" s="1" t="s">
        <v>491</v>
      </c>
    </row>
    <row r="2288" spans="1:16">
      <c r="A2288" s="83">
        <v>2</v>
      </c>
      <c r="B2288" s="83">
        <v>2013</v>
      </c>
      <c r="C2288" s="84" t="s">
        <v>571</v>
      </c>
      <c r="D2288" s="84" t="s">
        <v>578</v>
      </c>
      <c r="F2288" s="1" t="s">
        <v>503</v>
      </c>
      <c r="G2288" s="1">
        <v>43</v>
      </c>
      <c r="H2288" s="1">
        <v>38</v>
      </c>
      <c r="I2288" s="1">
        <v>40</v>
      </c>
      <c r="J2288" s="1">
        <v>37</v>
      </c>
      <c r="K2288" s="1">
        <v>21</v>
      </c>
      <c r="L2288" s="1">
        <v>15</v>
      </c>
      <c r="M2288" s="1">
        <v>3</v>
      </c>
      <c r="N2288" s="1">
        <v>-2</v>
      </c>
      <c r="O2288" s="1">
        <v>-8</v>
      </c>
      <c r="P2288" s="1">
        <v>-14</v>
      </c>
    </row>
    <row r="2289" spans="1:17">
      <c r="A2289" s="83">
        <v>2</v>
      </c>
      <c r="B2289" s="83">
        <v>2013</v>
      </c>
      <c r="C2289" s="84" t="s">
        <v>571</v>
      </c>
      <c r="D2289" s="84" t="s">
        <v>578</v>
      </c>
      <c r="F2289" s="1" t="s">
        <v>504</v>
      </c>
      <c r="G2289" s="1">
        <v>21</v>
      </c>
      <c r="H2289" s="1">
        <v>10</v>
      </c>
      <c r="I2289" s="1">
        <v>4</v>
      </c>
      <c r="J2289" s="1">
        <v>2</v>
      </c>
      <c r="K2289" s="1">
        <v>8</v>
      </c>
      <c r="L2289" s="1">
        <v>10</v>
      </c>
      <c r="M2289" s="1">
        <v>11</v>
      </c>
      <c r="N2289" s="1">
        <v>10</v>
      </c>
      <c r="O2289" s="1">
        <v>10</v>
      </c>
      <c r="P2289" s="1">
        <v>10</v>
      </c>
    </row>
    <row r="2290" spans="1:17">
      <c r="A2290" s="83">
        <v>2</v>
      </c>
      <c r="B2290" s="83">
        <v>2013</v>
      </c>
      <c r="C2290" s="84" t="s">
        <v>571</v>
      </c>
      <c r="D2290" s="84" t="s">
        <v>578</v>
      </c>
      <c r="F2290" s="1" t="s">
        <v>505</v>
      </c>
      <c r="G2290" s="1">
        <v>-9</v>
      </c>
      <c r="H2290" s="1">
        <v>-3</v>
      </c>
      <c r="I2290" s="1">
        <v>-5</v>
      </c>
      <c r="J2290" s="1">
        <v>-8</v>
      </c>
      <c r="K2290" s="1">
        <v>-13</v>
      </c>
      <c r="L2290" s="1">
        <v>-16</v>
      </c>
      <c r="M2290" s="1">
        <v>-17</v>
      </c>
      <c r="N2290" s="1">
        <v>-19</v>
      </c>
      <c r="O2290" s="1">
        <v>-21</v>
      </c>
      <c r="P2290" s="1">
        <v>-25</v>
      </c>
    </row>
    <row r="2291" spans="1:17">
      <c r="A2291" s="83">
        <v>2</v>
      </c>
      <c r="B2291" s="83">
        <v>2013</v>
      </c>
      <c r="C2291" s="84" t="s">
        <v>571</v>
      </c>
      <c r="D2291" s="84" t="s">
        <v>578</v>
      </c>
      <c r="F2291" s="1" t="s">
        <v>296</v>
      </c>
      <c r="G2291" s="1">
        <v>8</v>
      </c>
      <c r="H2291" s="1">
        <v>10</v>
      </c>
      <c r="I2291" s="1">
        <v>37</v>
      </c>
      <c r="J2291" s="1">
        <v>26</v>
      </c>
      <c r="K2291" s="1">
        <v>-21</v>
      </c>
      <c r="L2291" s="1">
        <v>-42</v>
      </c>
      <c r="M2291" s="1">
        <v>-48</v>
      </c>
      <c r="N2291" s="1">
        <v>-61</v>
      </c>
      <c r="O2291" s="1">
        <v>-47</v>
      </c>
      <c r="P2291" s="1">
        <v>-22</v>
      </c>
    </row>
    <row r="2292" spans="1:17">
      <c r="A2292" s="83">
        <v>2</v>
      </c>
      <c r="B2292" s="83">
        <v>2013</v>
      </c>
      <c r="C2292" s="84" t="s">
        <v>571</v>
      </c>
      <c r="F2292" s="1" t="s">
        <v>490</v>
      </c>
    </row>
    <row r="2293" spans="1:17">
      <c r="A2293" s="83">
        <v>2</v>
      </c>
      <c r="B2293" s="83">
        <v>2013</v>
      </c>
      <c r="C2293" s="84" t="s">
        <v>571</v>
      </c>
      <c r="D2293" s="84" t="s">
        <v>579</v>
      </c>
      <c r="F2293" s="1" t="s">
        <v>236</v>
      </c>
    </row>
    <row r="2294" spans="1:17">
      <c r="A2294" s="83">
        <v>2</v>
      </c>
      <c r="B2294" s="83">
        <v>2013</v>
      </c>
      <c r="C2294" s="84" t="s">
        <v>571</v>
      </c>
      <c r="D2294" s="84" t="s">
        <v>579</v>
      </c>
      <c r="F2294" s="1" t="s">
        <v>436</v>
      </c>
      <c r="G2294" s="1">
        <v>-2</v>
      </c>
      <c r="H2294" s="1">
        <v>-9</v>
      </c>
      <c r="I2294" s="1">
        <v>-11</v>
      </c>
      <c r="J2294" s="1">
        <v>-10</v>
      </c>
      <c r="K2294" s="1">
        <v>-16</v>
      </c>
      <c r="L2294" s="1">
        <v>-24</v>
      </c>
      <c r="M2294" s="1">
        <v>-31</v>
      </c>
      <c r="N2294" s="1">
        <v>-38</v>
      </c>
      <c r="O2294" s="1">
        <v>-44</v>
      </c>
      <c r="P2294" s="1">
        <v>-52</v>
      </c>
    </row>
    <row r="2295" spans="1:17">
      <c r="A2295" s="83">
        <v>2</v>
      </c>
      <c r="B2295" s="83">
        <v>2013</v>
      </c>
      <c r="C2295" s="84" t="s">
        <v>571</v>
      </c>
      <c r="D2295" s="84" t="s">
        <v>579</v>
      </c>
      <c r="F2295" s="1" t="s">
        <v>290</v>
      </c>
      <c r="G2295" s="1">
        <v>-6</v>
      </c>
      <c r="H2295" s="1">
        <v>-9</v>
      </c>
      <c r="I2295" s="1">
        <v>-9</v>
      </c>
      <c r="J2295" s="1">
        <v>-9</v>
      </c>
      <c r="K2295" s="1">
        <v>-10</v>
      </c>
      <c r="L2295" s="1">
        <v>-11</v>
      </c>
      <c r="M2295" s="1">
        <v>-15</v>
      </c>
      <c r="N2295" s="1">
        <v>-18</v>
      </c>
      <c r="O2295" s="1">
        <v>-22</v>
      </c>
      <c r="P2295" s="1">
        <v>-29</v>
      </c>
    </row>
    <row r="2296" spans="1:17">
      <c r="A2296" s="83">
        <v>2</v>
      </c>
      <c r="B2296" s="83">
        <v>2013</v>
      </c>
      <c r="C2296" s="84" t="s">
        <v>571</v>
      </c>
      <c r="D2296" s="84" t="s">
        <v>579</v>
      </c>
      <c r="F2296" s="1" t="s">
        <v>511</v>
      </c>
      <c r="G2296" s="1">
        <v>5</v>
      </c>
      <c r="H2296" s="1">
        <v>8</v>
      </c>
      <c r="I2296" s="1">
        <v>9</v>
      </c>
      <c r="J2296" s="1">
        <v>12</v>
      </c>
      <c r="K2296" s="1">
        <v>12</v>
      </c>
      <c r="L2296" s="1">
        <v>11</v>
      </c>
      <c r="M2296" s="1">
        <v>13</v>
      </c>
      <c r="N2296" s="1">
        <v>13</v>
      </c>
      <c r="O2296" s="1">
        <v>12</v>
      </c>
      <c r="P2296" s="1">
        <v>13</v>
      </c>
    </row>
    <row r="2297" spans="1:17">
      <c r="A2297" s="83">
        <v>2</v>
      </c>
      <c r="B2297" s="83">
        <v>2013</v>
      </c>
      <c r="C2297" s="84" t="s">
        <v>571</v>
      </c>
      <c r="D2297" s="84" t="s">
        <v>579</v>
      </c>
      <c r="F2297" s="1" t="s">
        <v>512</v>
      </c>
      <c r="G2297" s="1">
        <v>-29</v>
      </c>
      <c r="H2297" s="1">
        <v>0</v>
      </c>
      <c r="I2297" s="1">
        <v>0</v>
      </c>
      <c r="J2297" s="1">
        <v>0</v>
      </c>
      <c r="K2297" s="1">
        <v>-1</v>
      </c>
      <c r="L2297" s="1">
        <v>-1</v>
      </c>
      <c r="M2297" s="1">
        <v>-1</v>
      </c>
      <c r="N2297" s="1">
        <v>-2</v>
      </c>
      <c r="O2297" s="1">
        <v>-3</v>
      </c>
      <c r="P2297" s="1">
        <v>-6</v>
      </c>
    </row>
    <row r="2298" spans="1:17">
      <c r="A2298" s="83">
        <v>2</v>
      </c>
      <c r="B2298" s="83">
        <v>2013</v>
      </c>
      <c r="C2298" s="84" t="s">
        <v>571</v>
      </c>
      <c r="D2298" s="84" t="s">
        <v>579</v>
      </c>
      <c r="F2298" s="1" t="s">
        <v>296</v>
      </c>
      <c r="G2298" s="1">
        <v>1</v>
      </c>
      <c r="H2298" s="1">
        <v>-8</v>
      </c>
      <c r="I2298" s="1">
        <v>-1</v>
      </c>
      <c r="J2298" s="1">
        <v>-3</v>
      </c>
      <c r="K2298" s="1">
        <v>5</v>
      </c>
      <c r="L2298" s="1">
        <v>8</v>
      </c>
      <c r="M2298" s="1">
        <v>4</v>
      </c>
      <c r="N2298" s="1">
        <v>2</v>
      </c>
      <c r="O2298" s="1">
        <v>1</v>
      </c>
      <c r="P2298" s="1">
        <v>4</v>
      </c>
    </row>
    <row r="2299" spans="1:17">
      <c r="A2299" s="83">
        <v>2</v>
      </c>
      <c r="B2299" s="83">
        <v>2013</v>
      </c>
      <c r="C2299" s="84" t="s">
        <v>571</v>
      </c>
      <c r="D2299" s="84" t="s">
        <v>579</v>
      </c>
      <c r="F2299" s="1" t="s">
        <v>235</v>
      </c>
      <c r="G2299" s="1">
        <v>-27</v>
      </c>
      <c r="H2299" s="1">
        <v>-15</v>
      </c>
      <c r="I2299" s="1">
        <v>-3</v>
      </c>
      <c r="J2299" s="1">
        <v>-8</v>
      </c>
      <c r="K2299" s="1">
        <v>-4</v>
      </c>
      <c r="L2299" s="1">
        <v>1</v>
      </c>
      <c r="M2299" s="1">
        <v>2</v>
      </c>
      <c r="N2299" s="1">
        <v>2</v>
      </c>
      <c r="O2299" s="1">
        <v>2</v>
      </c>
      <c r="P2299" s="1">
        <v>2</v>
      </c>
    </row>
    <row r="2300" spans="1:17">
      <c r="A2300" s="83">
        <v>2</v>
      </c>
      <c r="B2300" s="83">
        <v>2013</v>
      </c>
      <c r="C2300" s="84" t="s">
        <v>571</v>
      </c>
      <c r="D2300" s="84" t="s">
        <v>580</v>
      </c>
      <c r="F2300" s="1" t="s">
        <v>294</v>
      </c>
    </row>
    <row r="2301" spans="1:17">
      <c r="A2301" s="83">
        <v>2</v>
      </c>
      <c r="B2301" s="83">
        <v>2013</v>
      </c>
      <c r="C2301" s="84" t="s">
        <v>571</v>
      </c>
      <c r="D2301" s="84" t="s">
        <v>580</v>
      </c>
      <c r="F2301" s="1" t="s">
        <v>295</v>
      </c>
      <c r="G2301" s="1">
        <v>0</v>
      </c>
      <c r="H2301" s="1">
        <v>1</v>
      </c>
      <c r="I2301" s="1">
        <v>6</v>
      </c>
      <c r="J2301" s="1">
        <v>4</v>
      </c>
      <c r="K2301" s="1">
        <v>-7</v>
      </c>
      <c r="L2301" s="1">
        <v>-17</v>
      </c>
      <c r="M2301" s="1">
        <v>-18</v>
      </c>
      <c r="N2301" s="1">
        <v>-23</v>
      </c>
      <c r="O2301" s="1">
        <v>-22</v>
      </c>
      <c r="P2301" s="1">
        <v>-17</v>
      </c>
    </row>
    <row r="2302" spans="1:17">
      <c r="A2302" s="83">
        <v>2</v>
      </c>
      <c r="B2302" s="83">
        <v>2013</v>
      </c>
      <c r="C2302" s="84" t="s">
        <v>571</v>
      </c>
      <c r="D2302" s="84" t="s">
        <v>580</v>
      </c>
      <c r="F2302" s="1" t="s">
        <v>296</v>
      </c>
      <c r="G2302" s="1">
        <v>7</v>
      </c>
      <c r="H2302" s="1">
        <v>3</v>
      </c>
      <c r="I2302" s="1">
        <v>7</v>
      </c>
      <c r="J2302" s="1">
        <v>7</v>
      </c>
      <c r="K2302" s="1">
        <v>11</v>
      </c>
      <c r="L2302" s="1">
        <v>14</v>
      </c>
      <c r="M2302" s="1">
        <v>13</v>
      </c>
      <c r="N2302" s="1">
        <v>23</v>
      </c>
      <c r="O2302" s="1">
        <v>28</v>
      </c>
      <c r="P2302" s="1">
        <v>26</v>
      </c>
    </row>
    <row r="2303" spans="1:17">
      <c r="A2303" s="83">
        <v>2</v>
      </c>
      <c r="B2303" s="83">
        <v>2013</v>
      </c>
      <c r="C2303" s="84" t="s">
        <v>575</v>
      </c>
      <c r="D2303" s="84" t="s">
        <v>586</v>
      </c>
      <c r="F2303" s="1" t="s">
        <v>513</v>
      </c>
      <c r="G2303" s="36">
        <f t="shared" ref="G2303:P2303" si="98">+H2255+SUM(G2259:G2262)-SUM(G2265:G2270)+SUM(G2273:G2276)-SUM(G2279:G2285)+SUM(G2288:G2291)-SUM(G2294:G2302)</f>
        <v>-845</v>
      </c>
      <c r="H2303" s="36">
        <f t="shared" si="98"/>
        <v>-616</v>
      </c>
      <c r="I2303" s="36">
        <f t="shared" si="98"/>
        <v>-430</v>
      </c>
      <c r="J2303" s="36">
        <f t="shared" si="98"/>
        <v>-476</v>
      </c>
      <c r="K2303" s="36">
        <f t="shared" si="98"/>
        <v>-535</v>
      </c>
      <c r="L2303" s="36">
        <f t="shared" si="98"/>
        <v>-605</v>
      </c>
      <c r="M2303" s="36">
        <f t="shared" si="98"/>
        <v>-710</v>
      </c>
      <c r="N2303" s="36">
        <f t="shared" si="98"/>
        <v>-798</v>
      </c>
      <c r="O2303" s="36">
        <f t="shared" si="98"/>
        <v>-854</v>
      </c>
      <c r="P2303" s="36">
        <f t="shared" si="98"/>
        <v>-957</v>
      </c>
    </row>
    <row r="2304" spans="1:17">
      <c r="G2304" s="65">
        <v>-844.99918173455308</v>
      </c>
      <c r="H2304" s="65">
        <v>-615.6962745971523</v>
      </c>
      <c r="I2304" s="65">
        <v>-429.53174948944252</v>
      </c>
      <c r="J2304" s="65">
        <v>-475.98613303672437</v>
      </c>
      <c r="K2304" s="65">
        <v>-534.94609700312094</v>
      </c>
      <c r="L2304" s="65">
        <v>-604.85856193047994</v>
      </c>
      <c r="M2304" s="65">
        <v>-710.15647329554213</v>
      </c>
      <c r="N2304" s="65">
        <v>-798.35773171597975</v>
      </c>
      <c r="O2304" s="65">
        <v>-853.82285857966963</v>
      </c>
      <c r="P2304" s="65">
        <v>-957.04147642108728</v>
      </c>
      <c r="Q2304" s="65">
        <v>-977.70027154908803</v>
      </c>
    </row>
    <row r="2305" spans="1:22">
      <c r="A2305" s="83">
        <v>5</v>
      </c>
      <c r="B2305" s="83">
        <v>2013</v>
      </c>
      <c r="C2305" s="84" t="s">
        <v>571</v>
      </c>
      <c r="F2305" s="1" t="s">
        <v>20</v>
      </c>
    </row>
    <row r="2306" spans="1:22">
      <c r="A2306" s="83">
        <v>5</v>
      </c>
      <c r="B2306" s="83">
        <v>2013</v>
      </c>
      <c r="C2306" s="84" t="s">
        <v>571</v>
      </c>
      <c r="F2306" s="66" t="s">
        <v>491</v>
      </c>
      <c r="R2306" s="66"/>
      <c r="S2306" s="66"/>
      <c r="T2306" s="66"/>
      <c r="U2306" s="66"/>
      <c r="V2306" s="66"/>
    </row>
    <row r="2307" spans="1:22">
      <c r="A2307" s="83">
        <v>5</v>
      </c>
      <c r="B2307" s="83">
        <v>2013</v>
      </c>
      <c r="C2307" s="84" t="s">
        <v>571</v>
      </c>
      <c r="D2307" s="84" t="s">
        <v>578</v>
      </c>
      <c r="F2307" s="66" t="s">
        <v>503</v>
      </c>
      <c r="G2307" s="67">
        <v>69.149568639548519</v>
      </c>
      <c r="H2307" s="67">
        <v>25.34320441541583</v>
      </c>
      <c r="I2307" s="67">
        <v>18.819610346641063</v>
      </c>
      <c r="J2307" s="67">
        <v>17.267977643738686</v>
      </c>
      <c r="K2307" s="67">
        <v>16.179446141816463</v>
      </c>
      <c r="L2307" s="67">
        <v>12.698457945215726</v>
      </c>
      <c r="M2307" s="67">
        <v>11.185538843307535</v>
      </c>
      <c r="N2307" s="67">
        <v>10.222810251342693</v>
      </c>
      <c r="O2307" s="67">
        <v>9.2399160495145374</v>
      </c>
      <c r="P2307" s="67">
        <v>10.278800112244596</v>
      </c>
      <c r="Q2307" s="67">
        <v>11.933489206273352</v>
      </c>
    </row>
    <row r="2308" spans="1:22">
      <c r="A2308" s="83">
        <v>5</v>
      </c>
      <c r="B2308" s="83">
        <v>2013</v>
      </c>
      <c r="C2308" s="84" t="s">
        <v>571</v>
      </c>
      <c r="D2308" s="84" t="s">
        <v>578</v>
      </c>
      <c r="F2308" s="66" t="s">
        <v>504</v>
      </c>
      <c r="G2308" s="67">
        <v>39.999906792279518</v>
      </c>
      <c r="H2308" s="65">
        <v>23.524186276470573</v>
      </c>
      <c r="I2308" s="67">
        <v>7.0493970588235584</v>
      </c>
      <c r="J2308" s="67">
        <v>0</v>
      </c>
      <c r="K2308" s="65">
        <v>0</v>
      </c>
      <c r="L2308" s="65">
        <v>0</v>
      </c>
      <c r="M2308" s="67">
        <v>0</v>
      </c>
      <c r="N2308" s="65">
        <v>0</v>
      </c>
      <c r="O2308" s="65">
        <v>0</v>
      </c>
      <c r="P2308" s="65">
        <v>0</v>
      </c>
      <c r="Q2308" s="65">
        <v>0</v>
      </c>
    </row>
    <row r="2309" spans="1:22">
      <c r="A2309" s="83">
        <v>5</v>
      </c>
      <c r="B2309" s="83">
        <v>2013</v>
      </c>
      <c r="C2309" s="84" t="s">
        <v>571</v>
      </c>
      <c r="D2309" s="84" t="s">
        <v>578</v>
      </c>
      <c r="F2309" s="66" t="s">
        <v>505</v>
      </c>
      <c r="G2309" s="67">
        <v>-0.68265246014475167</v>
      </c>
      <c r="H2309" s="67">
        <v>-1.6807818134840318</v>
      </c>
      <c r="I2309" s="67">
        <v>-2.8079246295427822</v>
      </c>
      <c r="J2309" s="67">
        <v>-2.8656246969090517</v>
      </c>
      <c r="K2309" s="67">
        <v>-2.831516271365814</v>
      </c>
      <c r="L2309" s="67">
        <v>-3.9663591071077349</v>
      </c>
      <c r="M2309" s="67">
        <v>-4.9832135972159932</v>
      </c>
      <c r="N2309" s="67">
        <v>-5.6213898515073097</v>
      </c>
      <c r="O2309" s="67">
        <v>-5.8020848939466276</v>
      </c>
      <c r="P2309" s="67">
        <v>-5.8006957276406439</v>
      </c>
      <c r="Q2309" s="67">
        <v>-5.283894206860424</v>
      </c>
    </row>
    <row r="2310" spans="1:22">
      <c r="A2310" s="83">
        <v>5</v>
      </c>
      <c r="B2310" s="83">
        <v>2013</v>
      </c>
      <c r="C2310" s="84" t="s">
        <v>571</v>
      </c>
      <c r="D2310" s="84" t="s">
        <v>578</v>
      </c>
      <c r="F2310" s="66" t="s">
        <v>296</v>
      </c>
      <c r="G2310" s="67">
        <v>-3.2928060760453093</v>
      </c>
      <c r="H2310" s="67">
        <v>-8.0131818778005197</v>
      </c>
      <c r="I2310" s="67">
        <v>2.5077833116479304</v>
      </c>
      <c r="J2310" s="67">
        <v>0.72970769881134068</v>
      </c>
      <c r="K2310" s="67">
        <v>0.22390047387854572</v>
      </c>
      <c r="L2310" s="67">
        <v>-2.3164417922471614</v>
      </c>
      <c r="M2310" s="67">
        <v>-4.0211398566276282</v>
      </c>
      <c r="N2310" s="67">
        <v>-4.5014416110535382</v>
      </c>
      <c r="O2310" s="67">
        <v>-5.7587782138750736</v>
      </c>
      <c r="P2310" s="67">
        <v>-6.9114943513176215</v>
      </c>
      <c r="Q2310" s="67">
        <v>-8.6083870338868174</v>
      </c>
    </row>
    <row r="2311" spans="1:22">
      <c r="A2311" s="83">
        <v>5</v>
      </c>
      <c r="B2311" s="83">
        <v>2013</v>
      </c>
      <c r="C2311" s="84" t="s">
        <v>571</v>
      </c>
      <c r="F2311" s="65" t="s">
        <v>490</v>
      </c>
      <c r="G2311" s="66"/>
      <c r="H2311" s="66"/>
      <c r="I2311" s="66"/>
      <c r="J2311" s="66"/>
      <c r="K2311" s="66"/>
      <c r="L2311" s="65"/>
      <c r="M2311" s="65"/>
      <c r="N2311" s="65"/>
      <c r="O2311" s="65"/>
      <c r="P2311" s="65"/>
      <c r="Q2311" s="65"/>
      <c r="R2311" s="65"/>
      <c r="S2311" s="65"/>
      <c r="T2311" s="65"/>
      <c r="U2311" s="65"/>
      <c r="V2311" s="65"/>
    </row>
    <row r="2312" spans="1:22">
      <c r="A2312" s="83">
        <v>5</v>
      </c>
      <c r="B2312" s="83">
        <v>2013</v>
      </c>
      <c r="C2312" s="84" t="s">
        <v>571</v>
      </c>
      <c r="D2312" s="84" t="s">
        <v>579</v>
      </c>
      <c r="F2312" s="65" t="s">
        <v>236</v>
      </c>
      <c r="G2312" s="65">
        <v>-1.663</v>
      </c>
      <c r="H2312" s="65">
        <v>-5.64</v>
      </c>
      <c r="I2312" s="65">
        <v>-7.6289999999999996</v>
      </c>
      <c r="J2312" s="65">
        <v>-8.6270000000000007</v>
      </c>
      <c r="K2312" s="65">
        <v>-9.0229999999999997</v>
      </c>
      <c r="L2312" s="65">
        <v>-9.4179999999999993</v>
      </c>
      <c r="M2312" s="65">
        <v>-9.7100000000000009</v>
      </c>
      <c r="N2312" s="65">
        <v>-9.5039999999999996</v>
      </c>
      <c r="O2312" s="65">
        <v>-9.4</v>
      </c>
      <c r="P2312" s="65">
        <v>-9.0950000000000006</v>
      </c>
      <c r="Q2312" s="65">
        <v>-8.3889999999999993</v>
      </c>
      <c r="R2312" s="65"/>
      <c r="S2312" s="65"/>
      <c r="T2312" s="65"/>
      <c r="U2312" s="65"/>
    </row>
    <row r="2313" spans="1:22">
      <c r="A2313" s="83">
        <v>5</v>
      </c>
      <c r="B2313" s="83">
        <v>2013</v>
      </c>
      <c r="C2313" s="84" t="s">
        <v>571</v>
      </c>
      <c r="D2313" s="84" t="s">
        <v>579</v>
      </c>
      <c r="F2313" s="65" t="s">
        <v>288</v>
      </c>
      <c r="G2313" s="65">
        <v>-6.157</v>
      </c>
      <c r="H2313" s="65">
        <v>-3.8780000000000001</v>
      </c>
      <c r="I2313" s="65">
        <v>-7.9630000000000001</v>
      </c>
      <c r="J2313" s="65">
        <v>-6.6230000000000002</v>
      </c>
      <c r="K2313" s="65">
        <v>-8.4250000000000007</v>
      </c>
      <c r="L2313" s="65">
        <v>-14.566000000000001</v>
      </c>
      <c r="M2313" s="65">
        <v>-11.112</v>
      </c>
      <c r="N2313" s="65">
        <v>-11.545</v>
      </c>
      <c r="O2313" s="65">
        <v>-11.141999999999999</v>
      </c>
      <c r="P2313" s="65">
        <v>-0.71199999999999997</v>
      </c>
      <c r="Q2313" s="65">
        <v>-8.5809999999999995</v>
      </c>
    </row>
    <row r="2314" spans="1:22">
      <c r="A2314" s="83">
        <v>5</v>
      </c>
      <c r="B2314" s="83">
        <v>2013</v>
      </c>
      <c r="C2314" s="84" t="s">
        <v>571</v>
      </c>
      <c r="D2314" s="84" t="s">
        <v>579</v>
      </c>
      <c r="F2314" s="65" t="s">
        <v>514</v>
      </c>
      <c r="G2314" s="65">
        <v>-0.16700000000000001</v>
      </c>
      <c r="H2314" s="65">
        <v>1.244</v>
      </c>
      <c r="I2314" s="65">
        <v>-2.883</v>
      </c>
      <c r="J2314" s="65">
        <v>-2.661</v>
      </c>
      <c r="K2314" s="65">
        <v>-3.5779999999999998</v>
      </c>
      <c r="L2314" s="65">
        <v>-4.6779999999999999</v>
      </c>
      <c r="M2314" s="65">
        <v>-7.6360000000000001</v>
      </c>
      <c r="N2314" s="65">
        <v>-10.449</v>
      </c>
      <c r="O2314" s="65">
        <v>-12.712</v>
      </c>
      <c r="P2314" s="65">
        <v>-15.266999999999999</v>
      </c>
      <c r="Q2314" s="65">
        <v>-18.097000000000001</v>
      </c>
    </row>
    <row r="2315" spans="1:22">
      <c r="A2315" s="83">
        <v>5</v>
      </c>
      <c r="B2315" s="83">
        <v>2013</v>
      </c>
      <c r="C2315" s="84" t="s">
        <v>571</v>
      </c>
      <c r="D2315" s="84" t="s">
        <v>579</v>
      </c>
      <c r="F2315" s="65" t="s">
        <v>436</v>
      </c>
      <c r="G2315" s="65">
        <v>-95.4</v>
      </c>
      <c r="H2315" s="67">
        <v>-2.2999999999999998</v>
      </c>
      <c r="I2315" s="67">
        <v>0.4</v>
      </c>
      <c r="J2315" s="67">
        <v>1.6</v>
      </c>
      <c r="K2315" s="65">
        <v>1.1000000000000001</v>
      </c>
      <c r="L2315" s="65">
        <v>-0.1</v>
      </c>
      <c r="M2315" s="65">
        <v>-2</v>
      </c>
      <c r="N2315" s="65">
        <v>-1.7</v>
      </c>
      <c r="O2315" s="65">
        <v>-2.1</v>
      </c>
      <c r="P2315" s="65">
        <v>-2.8</v>
      </c>
      <c r="Q2315" s="65">
        <v>-3.1</v>
      </c>
    </row>
    <row r="2316" spans="1:22" ht="16">
      <c r="A2316" s="83">
        <v>5</v>
      </c>
      <c r="B2316" s="83">
        <v>2013</v>
      </c>
      <c r="C2316" s="84" t="s">
        <v>571</v>
      </c>
      <c r="D2316" s="84" t="s">
        <v>579</v>
      </c>
      <c r="F2316" s="65" t="s">
        <v>515</v>
      </c>
      <c r="G2316" s="65">
        <v>6.875</v>
      </c>
      <c r="H2316" s="65">
        <v>1.7570000000000014</v>
      </c>
      <c r="I2316" s="65">
        <v>2.1199999999999992</v>
      </c>
      <c r="J2316" s="65">
        <v>0.17500000000000071</v>
      </c>
      <c r="K2316" s="65">
        <v>-1.3120000000000012</v>
      </c>
      <c r="L2316" s="65">
        <v>-1.5369999999999955</v>
      </c>
      <c r="M2316" s="65">
        <v>-1.2989999999999995</v>
      </c>
      <c r="N2316" s="65">
        <v>-0.76700000000000301</v>
      </c>
      <c r="O2316" s="65">
        <v>-2.3049999999999926</v>
      </c>
      <c r="P2316" s="65">
        <v>-2.8820000000000014</v>
      </c>
      <c r="Q2316" s="65">
        <v>-2.5820000000000007</v>
      </c>
    </row>
    <row r="2317" spans="1:22">
      <c r="A2317" s="83">
        <v>5</v>
      </c>
      <c r="B2317" s="83">
        <v>2013</v>
      </c>
      <c r="C2317" s="84" t="s">
        <v>571</v>
      </c>
      <c r="D2317" s="84" t="s">
        <v>579</v>
      </c>
      <c r="F2317" s="65" t="s">
        <v>296</v>
      </c>
      <c r="G2317" s="66"/>
      <c r="H2317" s="66"/>
      <c r="I2317" s="66"/>
    </row>
    <row r="2318" spans="1:22">
      <c r="A2318" s="83">
        <v>5</v>
      </c>
      <c r="B2318" s="83">
        <v>2013</v>
      </c>
      <c r="C2318" s="84" t="s">
        <v>571</v>
      </c>
      <c r="D2318" s="84" t="s">
        <v>579</v>
      </c>
      <c r="F2318" s="66" t="s">
        <v>235</v>
      </c>
      <c r="G2318" s="65">
        <v>-0.13200000000000001</v>
      </c>
      <c r="H2318" s="65">
        <v>-1.853</v>
      </c>
      <c r="I2318" s="65">
        <v>-2.4220000000000002</v>
      </c>
      <c r="J2318" s="65">
        <v>-2.9220000000000002</v>
      </c>
      <c r="K2318" s="65">
        <v>-4.0170000000000003</v>
      </c>
      <c r="L2318" s="65">
        <v>-7.0060000000000002</v>
      </c>
      <c r="M2318" s="65">
        <v>-7.4359999999999999</v>
      </c>
      <c r="N2318" s="65">
        <v>-8.26</v>
      </c>
      <c r="O2318" s="65">
        <v>-9.1449999999999996</v>
      </c>
      <c r="P2318" s="65">
        <v>-9.5329999999999995</v>
      </c>
      <c r="Q2318" s="65">
        <v>-9.2010000000000005</v>
      </c>
    </row>
    <row r="2319" spans="1:22">
      <c r="A2319" s="83">
        <v>5</v>
      </c>
      <c r="B2319" s="83">
        <v>2013</v>
      </c>
      <c r="C2319" s="84" t="s">
        <v>571</v>
      </c>
      <c r="D2319" s="84" t="s">
        <v>580</v>
      </c>
      <c r="F2319" s="66" t="s">
        <v>294</v>
      </c>
      <c r="G2319" s="66"/>
      <c r="H2319" s="66"/>
      <c r="I2319" s="66"/>
      <c r="J2319" s="66"/>
      <c r="K2319" s="67"/>
      <c r="L2319" s="67"/>
      <c r="M2319" s="67"/>
      <c r="N2319" s="67"/>
      <c r="O2319" s="67"/>
      <c r="P2319" s="67"/>
      <c r="Q2319" s="65"/>
      <c r="R2319" s="65"/>
      <c r="S2319" s="65"/>
      <c r="T2319" s="65"/>
      <c r="U2319" s="65"/>
    </row>
    <row r="2320" spans="1:22">
      <c r="A2320" s="83">
        <v>5</v>
      </c>
      <c r="B2320" s="83">
        <v>2013</v>
      </c>
      <c r="C2320" s="84" t="s">
        <v>571</v>
      </c>
      <c r="D2320" s="84" t="s">
        <v>580</v>
      </c>
      <c r="F2320" s="66" t="s">
        <v>295</v>
      </c>
      <c r="G2320" s="67">
        <v>-0.38047003379127364</v>
      </c>
      <c r="H2320" s="67">
        <v>-1.7079187734668408</v>
      </c>
      <c r="I2320" s="67">
        <v>-2.7366824402582326</v>
      </c>
      <c r="J2320" s="67">
        <v>-4.9991911672283873</v>
      </c>
      <c r="K2320" s="67">
        <v>-9.9310713347408868</v>
      </c>
      <c r="L2320" s="67">
        <v>-15.233000128372664</v>
      </c>
      <c r="M2320" s="65">
        <v>-19.560499627369754</v>
      </c>
      <c r="N2320" s="65">
        <v>-23.416417995461369</v>
      </c>
      <c r="O2320" s="65">
        <v>-27.642091996396577</v>
      </c>
      <c r="P2320" s="65">
        <v>-31.592534743707596</v>
      </c>
      <c r="Q2320" s="65">
        <v>-35.989449755988424</v>
      </c>
    </row>
    <row r="2321" spans="1:35">
      <c r="A2321" s="83">
        <v>5</v>
      </c>
      <c r="B2321" s="83">
        <v>2013</v>
      </c>
      <c r="C2321" s="84" t="s">
        <v>571</v>
      </c>
      <c r="D2321" s="84" t="s">
        <v>580</v>
      </c>
      <c r="F2321" s="66" t="s">
        <v>296</v>
      </c>
      <c r="G2321" s="67">
        <v>-0.96152996620872633</v>
      </c>
      <c r="H2321" s="67">
        <v>-4.0420812265331589</v>
      </c>
      <c r="I2321" s="67">
        <v>-4.7713175597417674</v>
      </c>
      <c r="J2321" s="67">
        <v>-5.0648088327716119</v>
      </c>
      <c r="K2321" s="67">
        <v>-4.0109286652591125</v>
      </c>
      <c r="L2321" s="67">
        <v>-4.3599998716273367</v>
      </c>
      <c r="M2321" s="65">
        <v>-0.74850037263024571</v>
      </c>
      <c r="N2321" s="65">
        <v>0.17441799546136827</v>
      </c>
      <c r="O2321" s="65">
        <v>-0.18790800360342474</v>
      </c>
      <c r="P2321" s="65">
        <v>1.0455347437075944</v>
      </c>
      <c r="Q2321" s="65">
        <v>1.5224497559884258</v>
      </c>
    </row>
    <row r="2322" spans="1:35" s="90" customFormat="1">
      <c r="A2322" s="89">
        <v>5</v>
      </c>
      <c r="B2322" s="89">
        <v>2013</v>
      </c>
      <c r="C2322" s="90" t="s">
        <v>573</v>
      </c>
      <c r="D2322" s="90" t="s">
        <v>578</v>
      </c>
      <c r="F2322" s="91" t="s">
        <v>174</v>
      </c>
      <c r="G2322" s="92">
        <v>0</v>
      </c>
      <c r="H2322" s="92">
        <v>0</v>
      </c>
      <c r="I2322" s="92">
        <v>0</v>
      </c>
      <c r="J2322" s="92">
        <v>0</v>
      </c>
      <c r="K2322" s="92">
        <v>0</v>
      </c>
      <c r="L2322" s="92">
        <v>0</v>
      </c>
      <c r="M2322" s="92">
        <v>0</v>
      </c>
      <c r="N2322" s="92">
        <v>0</v>
      </c>
      <c r="O2322" s="92">
        <v>0</v>
      </c>
      <c r="P2322" s="92">
        <v>0</v>
      </c>
      <c r="Q2322" s="92">
        <v>0</v>
      </c>
    </row>
    <row r="2323" spans="1:35" s="90" customFormat="1">
      <c r="A2323" s="89">
        <v>5</v>
      </c>
      <c r="B2323" s="89">
        <v>2013</v>
      </c>
      <c r="C2323" s="90" t="s">
        <v>573</v>
      </c>
      <c r="D2323" s="90" t="s">
        <v>579</v>
      </c>
      <c r="F2323" s="91" t="s">
        <v>174</v>
      </c>
      <c r="G2323" s="92">
        <v>0</v>
      </c>
      <c r="H2323" s="92">
        <v>0</v>
      </c>
      <c r="I2323" s="92">
        <v>0</v>
      </c>
      <c r="J2323" s="92">
        <v>0</v>
      </c>
      <c r="K2323" s="92">
        <v>0</v>
      </c>
      <c r="L2323" s="92">
        <v>0</v>
      </c>
      <c r="M2323" s="92">
        <v>0</v>
      </c>
      <c r="N2323" s="92">
        <v>0</v>
      </c>
      <c r="O2323" s="92">
        <v>0</v>
      </c>
      <c r="P2323" s="92">
        <v>0</v>
      </c>
      <c r="Q2323" s="92">
        <v>0</v>
      </c>
    </row>
    <row r="2324" spans="1:35">
      <c r="A2324" s="83">
        <v>5</v>
      </c>
      <c r="B2324" s="83">
        <v>2013</v>
      </c>
      <c r="F2324" s="68"/>
      <c r="G2324" s="68"/>
      <c r="H2324" s="68"/>
      <c r="I2324" s="68"/>
      <c r="J2324" s="68"/>
      <c r="K2324" s="68"/>
      <c r="L2324" s="68"/>
      <c r="M2324" s="68"/>
      <c r="N2324" s="68"/>
      <c r="O2324" s="68"/>
      <c r="P2324" s="68"/>
      <c r="Q2324" s="68"/>
      <c r="R2324" s="68"/>
      <c r="S2324" s="68"/>
      <c r="T2324" s="68"/>
      <c r="U2324" s="68"/>
      <c r="V2324" s="68"/>
    </row>
    <row r="2325" spans="1:35">
      <c r="A2325" s="83">
        <v>5</v>
      </c>
      <c r="B2325" s="83">
        <v>2013</v>
      </c>
      <c r="C2325" s="84" t="s">
        <v>575</v>
      </c>
      <c r="D2325" s="84" t="s">
        <v>586</v>
      </c>
      <c r="F2325" s="65" t="s">
        <v>516</v>
      </c>
      <c r="G2325" s="69">
        <f t="shared" ref="G2325:Q2325" si="99">+G2304+SUM(G2307:G2310)-SUM(G2312:G2321)</f>
        <v>-641.83916483891505</v>
      </c>
      <c r="H2325" s="69">
        <f t="shared" si="99"/>
        <v>-560.10284759655053</v>
      </c>
      <c r="I2325" s="69">
        <f t="shared" si="99"/>
        <v>-378.07788340187278</v>
      </c>
      <c r="J2325" s="69">
        <f t="shared" si="99"/>
        <v>-431.73207239108336</v>
      </c>
      <c r="K2325" s="69">
        <f t="shared" si="99"/>
        <v>-482.17726665879172</v>
      </c>
      <c r="L2325" s="69">
        <f t="shared" si="99"/>
        <v>-541.54490488461909</v>
      </c>
      <c r="M2325" s="69">
        <f t="shared" si="99"/>
        <v>-648.47328790607821</v>
      </c>
      <c r="N2325" s="69">
        <f t="shared" si="99"/>
        <v>-732.7907529271979</v>
      </c>
      <c r="O2325" s="69">
        <f t="shared" si="99"/>
        <v>-781.5098056379768</v>
      </c>
      <c r="P2325" s="69">
        <f t="shared" si="99"/>
        <v>-888.63886638780093</v>
      </c>
      <c r="Q2325" s="69">
        <f t="shared" si="99"/>
        <v>-895.24206358356184</v>
      </c>
    </row>
    <row r="2326" spans="1:35">
      <c r="A2326" s="83">
        <v>2</v>
      </c>
      <c r="B2326" s="83">
        <v>2014</v>
      </c>
      <c r="C2326" s="84" t="s">
        <v>574</v>
      </c>
      <c r="F2326" s="1" t="s">
        <v>322</v>
      </c>
      <c r="G2326" s="4"/>
      <c r="H2326" s="4"/>
      <c r="I2326" s="4"/>
      <c r="J2326" s="4"/>
      <c r="K2326" s="4"/>
      <c r="L2326" s="4"/>
      <c r="M2326" s="4"/>
      <c r="N2326" s="4"/>
      <c r="O2326" s="4"/>
      <c r="P2326" s="4"/>
    </row>
    <row r="2327" spans="1:35" ht="15">
      <c r="A2327" s="83">
        <v>2</v>
      </c>
      <c r="B2327" s="83">
        <v>2014</v>
      </c>
      <c r="C2327" s="84" t="s">
        <v>572</v>
      </c>
      <c r="D2327" s="84" t="s">
        <v>578</v>
      </c>
      <c r="F2327" s="1" t="s">
        <v>155</v>
      </c>
      <c r="G2327" s="4">
        <v>0</v>
      </c>
      <c r="H2327" s="4">
        <v>0</v>
      </c>
      <c r="I2327" s="4">
        <v>0</v>
      </c>
      <c r="J2327" s="4">
        <v>0</v>
      </c>
      <c r="K2327" s="4">
        <v>1</v>
      </c>
      <c r="L2327" s="4">
        <v>1</v>
      </c>
      <c r="M2327" s="4">
        <v>1</v>
      </c>
      <c r="N2327" s="4">
        <v>1</v>
      </c>
      <c r="O2327" s="4">
        <v>1</v>
      </c>
      <c r="P2327" s="4">
        <v>1</v>
      </c>
      <c r="T2327" s="70"/>
      <c r="U2327" s="70"/>
      <c r="V2327" s="70"/>
      <c r="W2327" s="70"/>
      <c r="X2327" s="70"/>
      <c r="Y2327" s="70"/>
      <c r="Z2327" s="70"/>
      <c r="AA2327" s="70"/>
      <c r="AB2327" s="70"/>
      <c r="AC2327" s="70"/>
      <c r="AD2327" s="70"/>
      <c r="AE2327" s="70"/>
      <c r="AF2327" s="70"/>
      <c r="AG2327" s="70"/>
      <c r="AH2327" s="70"/>
      <c r="AI2327" s="70"/>
    </row>
    <row r="2328" spans="1:35" ht="15">
      <c r="A2328" s="83">
        <v>2</v>
      </c>
      <c r="B2328" s="83">
        <v>2014</v>
      </c>
      <c r="C2328" s="84" t="s">
        <v>570</v>
      </c>
      <c r="D2328" s="84" t="s">
        <v>578</v>
      </c>
      <c r="F2328" s="1" t="s">
        <v>156</v>
      </c>
      <c r="G2328" s="4"/>
      <c r="H2328" s="4"/>
      <c r="I2328" s="4"/>
      <c r="J2328" s="4"/>
      <c r="K2328" s="4"/>
      <c r="L2328" s="4"/>
      <c r="M2328" s="4"/>
      <c r="N2328" s="4"/>
      <c r="O2328" s="4"/>
      <c r="P2328" s="4"/>
      <c r="T2328" s="71"/>
      <c r="U2328" s="70"/>
      <c r="V2328" s="70"/>
      <c r="W2328" s="70"/>
      <c r="X2328" s="70"/>
      <c r="Y2328" s="70"/>
      <c r="Z2328" s="71"/>
      <c r="AA2328" s="71"/>
      <c r="AB2328" s="71"/>
      <c r="AC2328" s="71"/>
      <c r="AD2328" s="71"/>
      <c r="AE2328" s="71"/>
      <c r="AF2328" s="71"/>
      <c r="AG2328" s="71"/>
      <c r="AH2328" s="71"/>
      <c r="AI2328" s="71"/>
    </row>
    <row r="2329" spans="1:35" ht="15">
      <c r="A2329" s="83">
        <v>2</v>
      </c>
      <c r="B2329" s="83">
        <v>2014</v>
      </c>
      <c r="C2329" s="84" t="s">
        <v>570</v>
      </c>
      <c r="D2329" s="84" t="s">
        <v>578</v>
      </c>
      <c r="F2329" s="1" t="s">
        <v>503</v>
      </c>
      <c r="G2329" s="4">
        <v>45</v>
      </c>
      <c r="H2329" s="4">
        <v>23</v>
      </c>
      <c r="I2329" s="4">
        <v>-14</v>
      </c>
      <c r="J2329" s="4">
        <v>-58</v>
      </c>
      <c r="K2329" s="4">
        <v>-83</v>
      </c>
      <c r="L2329" s="4">
        <v>-100</v>
      </c>
      <c r="M2329" s="4">
        <v>-117</v>
      </c>
      <c r="N2329" s="4">
        <v>-135</v>
      </c>
      <c r="O2329" s="4">
        <v>-150</v>
      </c>
      <c r="P2329" s="4">
        <v>-162</v>
      </c>
      <c r="T2329" s="71"/>
      <c r="U2329" s="70"/>
      <c r="V2329" s="70"/>
      <c r="W2329" s="70"/>
      <c r="X2329" s="70"/>
      <c r="Y2329" s="70"/>
      <c r="Z2329" s="71"/>
      <c r="AA2329" s="71"/>
      <c r="AB2329" s="71"/>
      <c r="AC2329" s="71"/>
      <c r="AD2329" s="71"/>
      <c r="AE2329" s="71"/>
      <c r="AF2329" s="71"/>
      <c r="AG2329" s="71"/>
      <c r="AH2329" s="71"/>
      <c r="AI2329" s="71"/>
    </row>
    <row r="2330" spans="1:35" ht="15">
      <c r="A2330" s="83">
        <v>2</v>
      </c>
      <c r="B2330" s="83">
        <v>2014</v>
      </c>
      <c r="C2330" s="84" t="s">
        <v>570</v>
      </c>
      <c r="D2330" s="84" t="s">
        <v>578</v>
      </c>
      <c r="F2330" s="1" t="s">
        <v>504</v>
      </c>
      <c r="G2330" s="4">
        <v>16</v>
      </c>
      <c r="H2330" s="4">
        <v>-10</v>
      </c>
      <c r="I2330" s="4">
        <v>-26</v>
      </c>
      <c r="J2330" s="4">
        <v>-43</v>
      </c>
      <c r="K2330" s="4">
        <v>-49</v>
      </c>
      <c r="L2330" s="4">
        <v>-44</v>
      </c>
      <c r="M2330" s="4">
        <v>-39</v>
      </c>
      <c r="N2330" s="4">
        <v>-36</v>
      </c>
      <c r="O2330" s="4">
        <v>-34</v>
      </c>
      <c r="P2330" s="4">
        <v>-31</v>
      </c>
      <c r="T2330" s="70"/>
      <c r="U2330" s="70"/>
      <c r="V2330" s="70"/>
      <c r="W2330" s="72"/>
      <c r="X2330" s="72"/>
      <c r="Y2330" s="72"/>
      <c r="Z2330" s="70"/>
      <c r="AA2330" s="70"/>
      <c r="AB2330" s="70"/>
      <c r="AC2330" s="70"/>
      <c r="AD2330" s="70"/>
      <c r="AE2330" s="70"/>
      <c r="AF2330" s="70"/>
      <c r="AG2330" s="70"/>
      <c r="AH2330" s="70"/>
      <c r="AI2330" s="70"/>
    </row>
    <row r="2331" spans="1:35" ht="15">
      <c r="A2331" s="83">
        <v>2</v>
      </c>
      <c r="B2331" s="83">
        <v>2014</v>
      </c>
      <c r="C2331" s="84" t="s">
        <v>570</v>
      </c>
      <c r="D2331" s="84" t="s">
        <v>578</v>
      </c>
      <c r="F2331" s="1" t="s">
        <v>505</v>
      </c>
      <c r="G2331" s="4">
        <v>14</v>
      </c>
      <c r="H2331" s="4">
        <v>3</v>
      </c>
      <c r="I2331" s="4">
        <v>-13</v>
      </c>
      <c r="J2331" s="4">
        <v>-29</v>
      </c>
      <c r="K2331" s="4">
        <v>-38</v>
      </c>
      <c r="L2331" s="4">
        <v>-44</v>
      </c>
      <c r="M2331" s="4">
        <v>-52</v>
      </c>
      <c r="N2331" s="4">
        <v>-59</v>
      </c>
      <c r="O2331" s="4">
        <v>-64</v>
      </c>
      <c r="P2331" s="4">
        <v>-67</v>
      </c>
      <c r="T2331" s="70"/>
      <c r="U2331" s="70"/>
      <c r="V2331" s="70"/>
      <c r="W2331" s="70"/>
      <c r="X2331" s="70"/>
      <c r="Y2331" s="70"/>
      <c r="Z2331" s="73"/>
      <c r="AA2331" s="73"/>
      <c r="AB2331" s="73"/>
      <c r="AC2331" s="73"/>
      <c r="AD2331" s="73"/>
      <c r="AE2331" s="73"/>
      <c r="AF2331" s="73"/>
      <c r="AG2331" s="73"/>
      <c r="AH2331" s="73"/>
      <c r="AI2331" s="73"/>
    </row>
    <row r="2332" spans="1:35" ht="15">
      <c r="A2332" s="83">
        <v>2</v>
      </c>
      <c r="B2332" s="83">
        <v>2014</v>
      </c>
      <c r="C2332" s="84" t="s">
        <v>570</v>
      </c>
      <c r="D2332" s="84" t="s">
        <v>578</v>
      </c>
      <c r="F2332" s="1" t="s">
        <v>296</v>
      </c>
      <c r="G2332" s="4">
        <v>2</v>
      </c>
      <c r="H2332" s="4">
        <v>0</v>
      </c>
      <c r="I2332" s="4">
        <v>-13</v>
      </c>
      <c r="J2332" s="4">
        <v>-6</v>
      </c>
      <c r="K2332" s="4">
        <v>2</v>
      </c>
      <c r="L2332" s="4">
        <v>1</v>
      </c>
      <c r="M2332" s="4">
        <v>0</v>
      </c>
      <c r="N2332" s="4">
        <v>-1</v>
      </c>
      <c r="O2332" s="4">
        <v>-2</v>
      </c>
      <c r="P2332" s="4">
        <v>-2</v>
      </c>
      <c r="T2332" s="70"/>
      <c r="U2332" s="70"/>
      <c r="V2332" s="70"/>
      <c r="W2332" s="70"/>
      <c r="X2332" s="70"/>
      <c r="Y2332" s="70"/>
      <c r="Z2332" s="71"/>
      <c r="AA2332" s="71"/>
      <c r="AB2332" s="71"/>
      <c r="AC2332" s="71"/>
      <c r="AD2332" s="71"/>
      <c r="AE2332" s="71"/>
      <c r="AF2332" s="71"/>
      <c r="AG2332" s="71"/>
      <c r="AH2332" s="71"/>
      <c r="AI2332" s="71"/>
    </row>
    <row r="2333" spans="1:35" ht="15">
      <c r="A2333" s="83">
        <v>2</v>
      </c>
      <c r="B2333" s="83">
        <v>2014</v>
      </c>
      <c r="C2333" s="84" t="s">
        <v>571</v>
      </c>
      <c r="F2333" s="1" t="s">
        <v>159</v>
      </c>
      <c r="G2333" s="4"/>
      <c r="H2333" s="4"/>
      <c r="I2333" s="4"/>
      <c r="J2333" s="4"/>
      <c r="K2333" s="4"/>
      <c r="L2333" s="4"/>
      <c r="M2333" s="4"/>
      <c r="N2333" s="4"/>
      <c r="O2333" s="4"/>
      <c r="P2333" s="4"/>
      <c r="T2333" s="70"/>
      <c r="U2333" s="70"/>
      <c r="V2333" s="70"/>
      <c r="W2333" s="70"/>
      <c r="X2333" s="70"/>
      <c r="Y2333" s="70"/>
      <c r="Z2333" s="73"/>
      <c r="AA2333" s="73"/>
      <c r="AB2333" s="73"/>
      <c r="AC2333" s="73"/>
      <c r="AD2333" s="73"/>
      <c r="AE2333" s="73"/>
      <c r="AF2333" s="73"/>
      <c r="AG2333" s="73"/>
      <c r="AH2333" s="73"/>
      <c r="AI2333" s="73"/>
    </row>
    <row r="2334" spans="1:35" ht="15">
      <c r="A2334" s="83">
        <v>2</v>
      </c>
      <c r="B2334" s="83">
        <v>2014</v>
      </c>
      <c r="C2334" s="84" t="s">
        <v>571</v>
      </c>
      <c r="D2334" s="84" t="s">
        <v>578</v>
      </c>
      <c r="F2334" s="1" t="s">
        <v>503</v>
      </c>
      <c r="G2334" s="4">
        <v>-44</v>
      </c>
      <c r="H2334" s="4">
        <v>-39</v>
      </c>
      <c r="I2334" s="4">
        <v>-30</v>
      </c>
      <c r="J2334" s="4">
        <v>-16</v>
      </c>
      <c r="K2334" s="4">
        <v>-7</v>
      </c>
      <c r="L2334" s="4">
        <v>-3</v>
      </c>
      <c r="M2334" s="4">
        <v>0</v>
      </c>
      <c r="N2334" s="4">
        <v>5</v>
      </c>
      <c r="O2334" s="4">
        <v>6</v>
      </c>
      <c r="P2334" s="4">
        <v>4</v>
      </c>
      <c r="T2334" s="70"/>
      <c r="U2334" s="70"/>
      <c r="V2334" s="70"/>
      <c r="W2334" s="70"/>
      <c r="X2334" s="70"/>
      <c r="Y2334" s="70"/>
      <c r="Z2334" s="73"/>
      <c r="AA2334" s="73"/>
      <c r="AB2334" s="73"/>
      <c r="AC2334" s="73"/>
      <c r="AD2334" s="73"/>
      <c r="AE2334" s="73"/>
      <c r="AF2334" s="73"/>
      <c r="AG2334" s="73"/>
      <c r="AH2334" s="73"/>
      <c r="AI2334" s="73"/>
    </row>
    <row r="2335" spans="1:35" ht="15">
      <c r="A2335" s="83">
        <v>2</v>
      </c>
      <c r="B2335" s="83">
        <v>2014</v>
      </c>
      <c r="C2335" s="84" t="s">
        <v>571</v>
      </c>
      <c r="D2335" s="84" t="s">
        <v>578</v>
      </c>
      <c r="F2335" s="1" t="s">
        <v>504</v>
      </c>
      <c r="G2335" s="4">
        <v>-45</v>
      </c>
      <c r="H2335" s="4">
        <v>-43</v>
      </c>
      <c r="I2335" s="4">
        <v>-24</v>
      </c>
      <c r="J2335" s="4">
        <v>-10</v>
      </c>
      <c r="K2335" s="4">
        <v>-6</v>
      </c>
      <c r="L2335" s="4">
        <v>-3</v>
      </c>
      <c r="M2335" s="4">
        <v>-2</v>
      </c>
      <c r="N2335" s="4">
        <v>-1</v>
      </c>
      <c r="O2335" s="4">
        <v>-1</v>
      </c>
      <c r="P2335" s="4">
        <v>0</v>
      </c>
      <c r="T2335" s="70"/>
      <c r="U2335" s="71"/>
      <c r="V2335" s="70"/>
      <c r="W2335" s="95"/>
      <c r="X2335" s="95"/>
      <c r="Y2335" s="95"/>
      <c r="Z2335" s="71"/>
      <c r="AA2335" s="71"/>
      <c r="AB2335" s="71"/>
      <c r="AC2335" s="71"/>
      <c r="AD2335" s="71"/>
      <c r="AE2335" s="71"/>
      <c r="AF2335" s="71"/>
      <c r="AG2335" s="71"/>
      <c r="AH2335" s="71"/>
      <c r="AI2335" s="71"/>
    </row>
    <row r="2336" spans="1:35" ht="15">
      <c r="A2336" s="83">
        <v>2</v>
      </c>
      <c r="B2336" s="83">
        <v>2014</v>
      </c>
      <c r="C2336" s="84" t="s">
        <v>571</v>
      </c>
      <c r="D2336" s="84" t="s">
        <v>578</v>
      </c>
      <c r="F2336" s="1" t="s">
        <v>505</v>
      </c>
      <c r="G2336" s="4">
        <v>-1</v>
      </c>
      <c r="H2336" s="4">
        <v>1</v>
      </c>
      <c r="I2336" s="4">
        <v>1</v>
      </c>
      <c r="J2336" s="4">
        <v>1</v>
      </c>
      <c r="K2336" s="4">
        <v>0</v>
      </c>
      <c r="L2336" s="4">
        <v>0</v>
      </c>
      <c r="M2336" s="4">
        <v>2</v>
      </c>
      <c r="N2336" s="4">
        <v>3</v>
      </c>
      <c r="O2336" s="4">
        <v>3</v>
      </c>
      <c r="P2336" s="4">
        <v>0</v>
      </c>
      <c r="T2336" s="72"/>
      <c r="U2336" s="72"/>
      <c r="V2336" s="72"/>
      <c r="W2336" s="72"/>
      <c r="X2336" s="72"/>
      <c r="Y2336" s="72"/>
      <c r="Z2336" s="71"/>
      <c r="AA2336" s="71"/>
      <c r="AB2336" s="71"/>
      <c r="AC2336" s="71"/>
      <c r="AD2336" s="71"/>
      <c r="AE2336" s="71"/>
      <c r="AF2336" s="71"/>
      <c r="AG2336" s="71"/>
      <c r="AH2336" s="71"/>
      <c r="AI2336" s="71"/>
    </row>
    <row r="2337" spans="1:35" ht="15">
      <c r="A2337" s="83">
        <v>2</v>
      </c>
      <c r="B2337" s="83">
        <v>2014</v>
      </c>
      <c r="C2337" s="84" t="s">
        <v>571</v>
      </c>
      <c r="D2337" s="84" t="s">
        <v>578</v>
      </c>
      <c r="F2337" s="1" t="s">
        <v>296</v>
      </c>
      <c r="G2337" s="4">
        <v>-1</v>
      </c>
      <c r="H2337" s="4">
        <v>-29</v>
      </c>
      <c r="I2337" s="4">
        <v>-7</v>
      </c>
      <c r="J2337" s="4">
        <v>13</v>
      </c>
      <c r="K2337" s="4">
        <v>8</v>
      </c>
      <c r="L2337" s="4">
        <v>22</v>
      </c>
      <c r="M2337" s="4">
        <v>32</v>
      </c>
      <c r="N2337" s="4">
        <v>19</v>
      </c>
      <c r="O2337" s="4">
        <v>-1</v>
      </c>
      <c r="P2337" s="4">
        <v>-2</v>
      </c>
      <c r="T2337" s="70"/>
      <c r="U2337" s="71"/>
      <c r="V2337" s="70"/>
      <c r="W2337" s="70"/>
      <c r="X2337" s="70"/>
      <c r="Y2337" s="70"/>
      <c r="Z2337" s="71"/>
      <c r="AA2337" s="71"/>
      <c r="AB2337" s="71"/>
      <c r="AC2337" s="71"/>
      <c r="AD2337" s="71"/>
      <c r="AE2337" s="71"/>
      <c r="AF2337" s="71"/>
      <c r="AG2337" s="71"/>
      <c r="AH2337" s="71"/>
      <c r="AI2337" s="71"/>
    </row>
    <row r="2338" spans="1:35" ht="15">
      <c r="A2338" s="83">
        <v>2</v>
      </c>
      <c r="B2338" s="83">
        <v>2014</v>
      </c>
      <c r="C2338" s="84" t="s">
        <v>571</v>
      </c>
      <c r="F2338" s="1" t="s">
        <v>323</v>
      </c>
      <c r="G2338" s="4"/>
      <c r="H2338" s="4"/>
      <c r="I2338" s="4"/>
      <c r="J2338" s="4"/>
      <c r="K2338" s="4"/>
      <c r="L2338" s="4"/>
      <c r="M2338" s="4"/>
      <c r="N2338" s="4"/>
      <c r="O2338" s="4"/>
      <c r="P2338" s="4"/>
      <c r="T2338" s="70"/>
      <c r="U2338" s="70"/>
      <c r="V2338" s="70"/>
      <c r="W2338" s="70"/>
      <c r="X2338" s="70"/>
      <c r="Y2338" s="70"/>
      <c r="Z2338" s="71"/>
      <c r="AA2338" s="71"/>
      <c r="AB2338" s="71"/>
      <c r="AC2338" s="71"/>
      <c r="AD2338" s="71"/>
      <c r="AE2338" s="71"/>
      <c r="AF2338" s="71"/>
      <c r="AG2338" s="71"/>
      <c r="AH2338" s="71"/>
      <c r="AI2338" s="71"/>
    </row>
    <row r="2339" spans="1:35" ht="15">
      <c r="A2339" s="83">
        <v>2</v>
      </c>
      <c r="B2339" s="83">
        <v>2014</v>
      </c>
      <c r="C2339" s="84" t="s">
        <v>572</v>
      </c>
      <c r="D2339" s="84" t="s">
        <v>579</v>
      </c>
      <c r="F2339" s="1" t="s">
        <v>155</v>
      </c>
      <c r="G2339" s="4"/>
      <c r="H2339" s="4"/>
      <c r="I2339" s="4"/>
      <c r="J2339" s="4"/>
      <c r="K2339" s="4"/>
      <c r="L2339" s="4"/>
      <c r="M2339" s="4"/>
      <c r="N2339" s="4"/>
      <c r="O2339" s="4"/>
      <c r="P2339" s="4"/>
      <c r="T2339" s="70"/>
      <c r="U2339" s="70"/>
      <c r="V2339" s="70"/>
      <c r="W2339" s="70"/>
      <c r="X2339" s="70"/>
      <c r="Y2339" s="70"/>
      <c r="Z2339" s="71"/>
      <c r="AA2339" s="71"/>
      <c r="AB2339" s="71"/>
      <c r="AC2339" s="71"/>
      <c r="AD2339" s="71"/>
      <c r="AE2339" s="71"/>
      <c r="AF2339" s="71"/>
      <c r="AG2339" s="71"/>
      <c r="AH2339" s="71"/>
      <c r="AI2339" s="71"/>
    </row>
    <row r="2340" spans="1:35" ht="15">
      <c r="A2340" s="83">
        <v>2</v>
      </c>
      <c r="B2340" s="83">
        <v>2014</v>
      </c>
      <c r="C2340" s="84" t="s">
        <v>572</v>
      </c>
      <c r="D2340" s="84" t="s">
        <v>579</v>
      </c>
      <c r="F2340" s="1" t="s">
        <v>429</v>
      </c>
      <c r="G2340" s="4"/>
      <c r="H2340" s="4"/>
      <c r="I2340" s="4"/>
      <c r="J2340" s="4"/>
      <c r="K2340" s="4"/>
      <c r="L2340" s="4"/>
      <c r="M2340" s="4"/>
      <c r="N2340" s="4"/>
      <c r="O2340" s="4"/>
      <c r="P2340" s="4"/>
      <c r="T2340" s="70"/>
      <c r="U2340" s="70"/>
      <c r="V2340" s="70"/>
      <c r="W2340" s="70"/>
      <c r="X2340" s="70"/>
      <c r="Y2340" s="70"/>
      <c r="Z2340" s="73"/>
      <c r="AA2340" s="73"/>
      <c r="AB2340" s="73"/>
      <c r="AC2340" s="73"/>
      <c r="AD2340" s="73"/>
      <c r="AE2340" s="73"/>
      <c r="AF2340" s="73"/>
      <c r="AG2340" s="73"/>
      <c r="AH2340" s="73"/>
      <c r="AI2340" s="73"/>
    </row>
    <row r="2341" spans="1:35" ht="15">
      <c r="A2341" s="83">
        <v>2</v>
      </c>
      <c r="B2341" s="83">
        <v>2014</v>
      </c>
      <c r="C2341" s="84" t="s">
        <v>572</v>
      </c>
      <c r="D2341" s="84" t="s">
        <v>579</v>
      </c>
      <c r="F2341" s="1" t="s">
        <v>290</v>
      </c>
      <c r="G2341" s="4">
        <v>4</v>
      </c>
      <c r="H2341" s="4">
        <v>3</v>
      </c>
      <c r="I2341" s="4">
        <v>1</v>
      </c>
      <c r="J2341" s="4">
        <v>0</v>
      </c>
      <c r="K2341" s="4">
        <v>0</v>
      </c>
      <c r="L2341" s="4">
        <v>0</v>
      </c>
      <c r="M2341" s="4">
        <v>0</v>
      </c>
      <c r="N2341" s="4">
        <v>0</v>
      </c>
      <c r="O2341" s="4">
        <v>-8</v>
      </c>
      <c r="P2341" s="4">
        <v>-15</v>
      </c>
      <c r="T2341" s="70"/>
      <c r="U2341" s="70"/>
      <c r="V2341" s="70"/>
      <c r="W2341" s="95"/>
      <c r="X2341" s="95"/>
      <c r="Y2341" s="95"/>
      <c r="Z2341" s="71"/>
      <c r="AA2341" s="71"/>
      <c r="AB2341" s="71"/>
      <c r="AC2341" s="71"/>
      <c r="AD2341" s="71"/>
      <c r="AE2341" s="71"/>
      <c r="AF2341" s="71"/>
      <c r="AG2341" s="71"/>
      <c r="AH2341" s="71"/>
      <c r="AI2341" s="71"/>
    </row>
    <row r="2342" spans="1:35" ht="15">
      <c r="A2342" s="83">
        <v>2</v>
      </c>
      <c r="B2342" s="83">
        <v>2014</v>
      </c>
      <c r="C2342" s="84" t="s">
        <v>572</v>
      </c>
      <c r="D2342" s="84" t="s">
        <v>579</v>
      </c>
      <c r="F2342" s="1" t="s">
        <v>506</v>
      </c>
      <c r="G2342" s="4">
        <v>10</v>
      </c>
      <c r="H2342" s="4">
        <v>8</v>
      </c>
      <c r="I2342" s="4">
        <v>2</v>
      </c>
      <c r="J2342" s="4">
        <v>-3</v>
      </c>
      <c r="K2342" s="4">
        <v>-5</v>
      </c>
      <c r="L2342" s="4">
        <v>-6</v>
      </c>
      <c r="M2342" s="4">
        <v>-6</v>
      </c>
      <c r="N2342" s="4">
        <v>-5</v>
      </c>
      <c r="O2342" s="4">
        <v>-5</v>
      </c>
      <c r="P2342" s="4">
        <v>-5</v>
      </c>
      <c r="T2342" s="70"/>
      <c r="U2342" s="70"/>
      <c r="V2342" s="70"/>
      <c r="W2342" s="71"/>
      <c r="X2342" s="70"/>
      <c r="Y2342" s="70"/>
      <c r="Z2342" s="71"/>
      <c r="AA2342" s="71"/>
      <c r="AB2342" s="71"/>
      <c r="AC2342" s="71"/>
      <c r="AD2342" s="71"/>
      <c r="AE2342" s="71"/>
      <c r="AF2342" s="71"/>
      <c r="AG2342" s="71"/>
      <c r="AH2342" s="71"/>
      <c r="AI2342" s="71"/>
    </row>
    <row r="2343" spans="1:35" ht="15">
      <c r="A2343" s="83">
        <v>2</v>
      </c>
      <c r="B2343" s="83">
        <v>2014</v>
      </c>
      <c r="C2343" s="84" t="s">
        <v>572</v>
      </c>
      <c r="D2343" s="84" t="s">
        <v>579</v>
      </c>
      <c r="F2343" s="1" t="s">
        <v>517</v>
      </c>
      <c r="G2343" s="4">
        <v>-1</v>
      </c>
      <c r="H2343" s="4">
        <v>-1</v>
      </c>
      <c r="I2343" s="4">
        <v>-1</v>
      </c>
      <c r="J2343" s="4">
        <v>-1</v>
      </c>
      <c r="K2343" s="4">
        <v>-1</v>
      </c>
      <c r="L2343" s="4">
        <v>-1</v>
      </c>
      <c r="M2343" s="4">
        <v>-1</v>
      </c>
      <c r="N2343" s="4">
        <v>-2</v>
      </c>
      <c r="O2343" s="4">
        <v>-2</v>
      </c>
      <c r="P2343" s="4">
        <v>-2</v>
      </c>
      <c r="T2343" s="70"/>
      <c r="U2343" s="70"/>
      <c r="V2343" s="70"/>
      <c r="W2343" s="70"/>
      <c r="X2343" s="70"/>
      <c r="Y2343" s="70"/>
      <c r="Z2343" s="73"/>
      <c r="AA2343" s="73"/>
      <c r="AB2343" s="73"/>
      <c r="AC2343" s="73"/>
      <c r="AD2343" s="73"/>
      <c r="AE2343" s="73"/>
      <c r="AF2343" s="73"/>
      <c r="AG2343" s="73"/>
      <c r="AH2343" s="73"/>
      <c r="AI2343" s="73"/>
    </row>
    <row r="2344" spans="1:35" ht="15">
      <c r="A2344" s="83">
        <v>2</v>
      </c>
      <c r="B2344" s="83">
        <v>2014</v>
      </c>
      <c r="C2344" s="84" t="s">
        <v>572</v>
      </c>
      <c r="D2344" s="84" t="s">
        <v>579</v>
      </c>
      <c r="F2344" s="1" t="s">
        <v>296</v>
      </c>
      <c r="G2344" s="4">
        <v>-1</v>
      </c>
      <c r="H2344" s="4">
        <v>-3</v>
      </c>
      <c r="I2344" s="4">
        <v>-3</v>
      </c>
      <c r="J2344" s="4">
        <v>-2</v>
      </c>
      <c r="K2344" s="4">
        <v>2</v>
      </c>
      <c r="L2344" s="4">
        <v>-2</v>
      </c>
      <c r="M2344" s="4">
        <v>-2</v>
      </c>
      <c r="N2344" s="4">
        <v>-3</v>
      </c>
      <c r="O2344" s="4">
        <v>-10</v>
      </c>
      <c r="P2344" s="4">
        <v>-15</v>
      </c>
      <c r="T2344" s="70"/>
      <c r="U2344" s="70"/>
      <c r="V2344" s="70"/>
      <c r="W2344" s="70"/>
      <c r="X2344" s="70"/>
      <c r="Y2344" s="70"/>
      <c r="Z2344" s="73"/>
      <c r="AA2344" s="73"/>
      <c r="AB2344" s="73"/>
      <c r="AC2344" s="73"/>
      <c r="AD2344" s="73"/>
      <c r="AE2344" s="73"/>
      <c r="AF2344" s="73"/>
      <c r="AG2344" s="73"/>
      <c r="AH2344" s="73"/>
      <c r="AI2344" s="73"/>
    </row>
    <row r="2345" spans="1:35" ht="15">
      <c r="A2345" s="83">
        <v>2</v>
      </c>
      <c r="B2345" s="83">
        <v>2014</v>
      </c>
      <c r="C2345" s="84" t="s">
        <v>572</v>
      </c>
      <c r="D2345" s="84" t="s">
        <v>579</v>
      </c>
      <c r="F2345" s="1" t="s">
        <v>431</v>
      </c>
      <c r="G2345" s="4"/>
      <c r="H2345" s="4"/>
      <c r="I2345" s="4"/>
      <c r="J2345" s="4"/>
      <c r="K2345" s="4"/>
      <c r="L2345" s="4"/>
      <c r="M2345" s="4"/>
      <c r="N2345" s="4"/>
      <c r="O2345" s="4"/>
      <c r="P2345" s="4"/>
      <c r="T2345" s="70"/>
      <c r="U2345" s="70"/>
      <c r="V2345" s="70"/>
      <c r="W2345" s="70"/>
      <c r="X2345" s="70"/>
      <c r="Y2345" s="70"/>
      <c r="Z2345" s="73"/>
      <c r="AA2345" s="73"/>
      <c r="AB2345" s="73"/>
      <c r="AC2345" s="73"/>
      <c r="AD2345" s="73"/>
      <c r="AE2345" s="73"/>
      <c r="AF2345" s="73"/>
      <c r="AG2345" s="73"/>
      <c r="AH2345" s="73"/>
      <c r="AI2345" s="73"/>
    </row>
    <row r="2346" spans="1:35" ht="15">
      <c r="A2346" s="83">
        <v>2</v>
      </c>
      <c r="B2346" s="83">
        <v>2014</v>
      </c>
      <c r="C2346" s="84" t="s">
        <v>572</v>
      </c>
      <c r="D2346" s="84" t="s">
        <v>579</v>
      </c>
      <c r="F2346" s="1" t="s">
        <v>518</v>
      </c>
      <c r="G2346" s="4">
        <v>14</v>
      </c>
      <c r="H2346" s="4">
        <v>12</v>
      </c>
      <c r="I2346" s="4">
        <v>5</v>
      </c>
      <c r="J2346" s="4">
        <v>2</v>
      </c>
      <c r="K2346" s="4">
        <v>2</v>
      </c>
      <c r="L2346" s="4">
        <v>1</v>
      </c>
      <c r="M2346" s="4">
        <v>1</v>
      </c>
      <c r="N2346" s="4">
        <v>1</v>
      </c>
      <c r="O2346" s="4">
        <v>0</v>
      </c>
      <c r="P2346" s="4">
        <v>0</v>
      </c>
      <c r="T2346" s="70"/>
      <c r="U2346" s="70"/>
      <c r="V2346" s="70"/>
      <c r="W2346" s="70"/>
      <c r="X2346" s="70"/>
      <c r="Y2346" s="70"/>
      <c r="Z2346" s="73"/>
      <c r="AA2346" s="73"/>
      <c r="AB2346" s="73"/>
      <c r="AC2346" s="73"/>
      <c r="AD2346" s="73"/>
      <c r="AE2346" s="73"/>
      <c r="AF2346" s="73"/>
      <c r="AG2346" s="73"/>
      <c r="AH2346" s="73"/>
      <c r="AI2346" s="73"/>
    </row>
    <row r="2347" spans="1:35" ht="15">
      <c r="A2347" s="83">
        <v>2</v>
      </c>
      <c r="B2347" s="83">
        <v>2014</v>
      </c>
      <c r="C2347" s="84" t="s">
        <v>572</v>
      </c>
      <c r="D2347" s="84" t="s">
        <v>579</v>
      </c>
      <c r="F2347" s="1" t="s">
        <v>433</v>
      </c>
      <c r="G2347" s="4">
        <v>18</v>
      </c>
      <c r="H2347" s="4">
        <v>2</v>
      </c>
      <c r="I2347" s="4">
        <v>-13</v>
      </c>
      <c r="J2347" s="4">
        <v>-29</v>
      </c>
      <c r="K2347" s="4">
        <v>-37</v>
      </c>
      <c r="L2347" s="4">
        <v>-42</v>
      </c>
      <c r="M2347" s="4">
        <v>-45</v>
      </c>
      <c r="N2347" s="4">
        <v>-47</v>
      </c>
      <c r="O2347" s="4">
        <v>-49</v>
      </c>
      <c r="P2347" s="4">
        <v>-51</v>
      </c>
      <c r="T2347" s="70"/>
      <c r="U2347" s="71"/>
      <c r="V2347" s="70"/>
      <c r="W2347" s="70"/>
      <c r="X2347" s="70"/>
      <c r="Y2347" s="70"/>
      <c r="Z2347" s="71"/>
      <c r="AA2347" s="71"/>
      <c r="AB2347" s="71"/>
      <c r="AC2347" s="71"/>
      <c r="AD2347" s="71"/>
      <c r="AE2347" s="71"/>
      <c r="AF2347" s="71"/>
      <c r="AG2347" s="71"/>
      <c r="AH2347" s="71"/>
      <c r="AI2347" s="71"/>
    </row>
    <row r="2348" spans="1:35" ht="15">
      <c r="A2348" s="83">
        <v>2</v>
      </c>
      <c r="B2348" s="83">
        <v>2014</v>
      </c>
      <c r="C2348" s="84" t="s">
        <v>572</v>
      </c>
      <c r="D2348" s="84" t="s">
        <v>580</v>
      </c>
      <c r="F2348" s="1" t="s">
        <v>519</v>
      </c>
      <c r="G2348" s="4">
        <v>0</v>
      </c>
      <c r="H2348" s="4">
        <v>1</v>
      </c>
      <c r="I2348" s="4">
        <v>1</v>
      </c>
      <c r="J2348" s="4">
        <v>1</v>
      </c>
      <c r="K2348" s="4">
        <v>-1</v>
      </c>
      <c r="L2348" s="4">
        <v>-2</v>
      </c>
      <c r="M2348" s="4">
        <v>-4</v>
      </c>
      <c r="N2348" s="4">
        <v>-7</v>
      </c>
      <c r="O2348" s="4">
        <v>-10</v>
      </c>
      <c r="P2348" s="4">
        <v>-14</v>
      </c>
      <c r="T2348" s="70"/>
      <c r="U2348" s="71"/>
      <c r="V2348" s="70"/>
      <c r="W2348" s="70"/>
      <c r="X2348" s="70"/>
      <c r="Y2348" s="70"/>
      <c r="Z2348" s="73"/>
      <c r="AA2348" s="73"/>
      <c r="AB2348" s="73"/>
      <c r="AC2348" s="73"/>
      <c r="AD2348" s="73"/>
      <c r="AE2348" s="73"/>
      <c r="AF2348" s="73"/>
      <c r="AG2348" s="73"/>
      <c r="AH2348" s="73"/>
      <c r="AI2348" s="73"/>
    </row>
    <row r="2349" spans="1:35" ht="15">
      <c r="A2349" s="83">
        <v>2</v>
      </c>
      <c r="B2349" s="83">
        <v>2014</v>
      </c>
      <c r="C2349" s="84" t="s">
        <v>570</v>
      </c>
      <c r="F2349" s="1" t="s">
        <v>156</v>
      </c>
      <c r="G2349" s="4"/>
      <c r="H2349" s="4"/>
      <c r="I2349" s="4"/>
      <c r="J2349" s="4"/>
      <c r="K2349" s="4"/>
      <c r="L2349" s="4"/>
      <c r="M2349" s="4"/>
      <c r="N2349" s="4"/>
      <c r="O2349" s="4"/>
      <c r="P2349" s="4"/>
      <c r="T2349" s="70"/>
      <c r="U2349" s="70"/>
      <c r="V2349" s="70"/>
      <c r="W2349" s="70"/>
      <c r="X2349" s="94"/>
      <c r="Y2349" s="95"/>
      <c r="Z2349" s="71"/>
      <c r="AA2349" s="71"/>
      <c r="AB2349" s="71"/>
      <c r="AC2349" s="71"/>
      <c r="AD2349" s="71"/>
      <c r="AE2349" s="71"/>
      <c r="AF2349" s="71"/>
      <c r="AG2349" s="71"/>
      <c r="AH2349" s="71"/>
      <c r="AI2349" s="71"/>
    </row>
    <row r="2350" spans="1:35" ht="15">
      <c r="A2350" s="83">
        <v>2</v>
      </c>
      <c r="B2350" s="83">
        <v>2014</v>
      </c>
      <c r="C2350" s="84" t="s">
        <v>570</v>
      </c>
      <c r="D2350" s="84" t="s">
        <v>579</v>
      </c>
      <c r="F2350" s="1" t="s">
        <v>429</v>
      </c>
      <c r="G2350" s="4"/>
      <c r="H2350" s="4"/>
      <c r="I2350" s="4"/>
      <c r="J2350" s="4"/>
      <c r="K2350" s="4"/>
      <c r="L2350" s="4"/>
      <c r="M2350" s="4"/>
      <c r="N2350" s="4"/>
      <c r="O2350" s="4"/>
      <c r="P2350" s="4"/>
      <c r="T2350" s="70"/>
      <c r="U2350" s="70"/>
      <c r="V2350" s="70"/>
      <c r="W2350" s="70"/>
      <c r="X2350" s="70"/>
      <c r="Y2350" s="70"/>
      <c r="Z2350" s="70"/>
      <c r="AA2350" s="70"/>
      <c r="AB2350" s="70"/>
      <c r="AC2350" s="70"/>
      <c r="AD2350" s="70"/>
      <c r="AE2350" s="70"/>
      <c r="AF2350" s="70"/>
      <c r="AG2350" s="70"/>
      <c r="AH2350" s="70"/>
      <c r="AI2350" s="70"/>
    </row>
    <row r="2351" spans="1:35" ht="15">
      <c r="A2351" s="83">
        <v>2</v>
      </c>
      <c r="B2351" s="83">
        <v>2014</v>
      </c>
      <c r="C2351" s="84" t="s">
        <v>570</v>
      </c>
      <c r="D2351" s="84" t="s">
        <v>579</v>
      </c>
      <c r="F2351" s="1" t="s">
        <v>520</v>
      </c>
      <c r="G2351" s="4">
        <v>-1</v>
      </c>
      <c r="H2351" s="4">
        <v>-7</v>
      </c>
      <c r="I2351" s="4">
        <v>-14</v>
      </c>
      <c r="J2351" s="4">
        <v>-18</v>
      </c>
      <c r="K2351" s="4">
        <v>-12</v>
      </c>
      <c r="L2351" s="4">
        <v>-16</v>
      </c>
      <c r="M2351" s="4">
        <v>-18</v>
      </c>
      <c r="N2351" s="4">
        <v>-20</v>
      </c>
      <c r="O2351" s="4">
        <v>-24</v>
      </c>
      <c r="P2351" s="4">
        <v>-24</v>
      </c>
      <c r="T2351" s="71"/>
      <c r="U2351" s="70"/>
      <c r="V2351" s="70"/>
      <c r="W2351" s="70"/>
      <c r="X2351" s="70"/>
      <c r="Y2351" s="70"/>
      <c r="Z2351" s="71"/>
      <c r="AA2351" s="71"/>
      <c r="AB2351" s="71"/>
      <c r="AC2351" s="71"/>
      <c r="AD2351" s="71"/>
      <c r="AE2351" s="71"/>
      <c r="AF2351" s="71"/>
      <c r="AG2351" s="71"/>
      <c r="AH2351" s="71"/>
      <c r="AI2351" s="71"/>
    </row>
    <row r="2352" spans="1:35">
      <c r="A2352" s="83">
        <v>2</v>
      </c>
      <c r="B2352" s="83">
        <v>2014</v>
      </c>
      <c r="C2352" s="84" t="s">
        <v>570</v>
      </c>
      <c r="D2352" s="84" t="s">
        <v>579</v>
      </c>
      <c r="F2352" s="1" t="s">
        <v>436</v>
      </c>
      <c r="G2352" s="4">
        <v>-2</v>
      </c>
      <c r="H2352" s="4">
        <v>-5</v>
      </c>
      <c r="I2352" s="4">
        <v>-6</v>
      </c>
      <c r="J2352" s="4">
        <v>-6</v>
      </c>
      <c r="K2352" s="4">
        <v>-7</v>
      </c>
      <c r="L2352" s="4">
        <v>-7</v>
      </c>
      <c r="M2352" s="4">
        <v>-8</v>
      </c>
      <c r="N2352" s="4">
        <v>-8</v>
      </c>
      <c r="O2352" s="4">
        <v>-9</v>
      </c>
      <c r="P2352" s="4">
        <v>-10</v>
      </c>
    </row>
    <row r="2353" spans="1:16">
      <c r="A2353" s="83">
        <v>2</v>
      </c>
      <c r="B2353" s="83">
        <v>2014</v>
      </c>
      <c r="C2353" s="84" t="s">
        <v>570</v>
      </c>
      <c r="D2353" s="84" t="s">
        <v>579</v>
      </c>
      <c r="F2353" s="1" t="s">
        <v>296</v>
      </c>
      <c r="G2353" s="4">
        <v>-5</v>
      </c>
      <c r="H2353" s="4">
        <v>-7</v>
      </c>
      <c r="I2353" s="4">
        <v>-8</v>
      </c>
      <c r="J2353" s="4">
        <v>-4</v>
      </c>
      <c r="K2353" s="4">
        <v>-3</v>
      </c>
      <c r="L2353" s="4">
        <v>-2</v>
      </c>
      <c r="M2353" s="4">
        <v>-1</v>
      </c>
      <c r="N2353" s="4">
        <v>1</v>
      </c>
      <c r="O2353" s="4">
        <v>2</v>
      </c>
      <c r="P2353" s="4">
        <v>3</v>
      </c>
    </row>
    <row r="2354" spans="1:16">
      <c r="A2354" s="83">
        <v>2</v>
      </c>
      <c r="B2354" s="83">
        <v>2014</v>
      </c>
      <c r="C2354" s="84" t="s">
        <v>570</v>
      </c>
      <c r="D2354" s="84" t="s">
        <v>579</v>
      </c>
      <c r="F2354" s="1" t="s">
        <v>431</v>
      </c>
      <c r="G2354" s="4">
        <v>0</v>
      </c>
      <c r="H2354" s="4">
        <v>-1</v>
      </c>
      <c r="I2354" s="4">
        <v>-1</v>
      </c>
      <c r="J2354" s="4">
        <v>-1</v>
      </c>
      <c r="K2354" s="4">
        <v>-2</v>
      </c>
      <c r="L2354" s="4">
        <v>-2</v>
      </c>
      <c r="M2354" s="4">
        <v>-2</v>
      </c>
      <c r="N2354" s="4">
        <v>-2</v>
      </c>
      <c r="O2354" s="4">
        <v>-2</v>
      </c>
      <c r="P2354" s="4">
        <v>-2</v>
      </c>
    </row>
    <row r="2355" spans="1:16">
      <c r="A2355" s="83">
        <v>2</v>
      </c>
      <c r="B2355" s="83">
        <v>2014</v>
      </c>
      <c r="C2355" s="84" t="s">
        <v>570</v>
      </c>
      <c r="D2355" s="84" t="s">
        <v>580</v>
      </c>
      <c r="F2355" s="1" t="s">
        <v>450</v>
      </c>
      <c r="G2355" s="4"/>
      <c r="H2355" s="4"/>
      <c r="I2355" s="4"/>
      <c r="J2355" s="4"/>
      <c r="K2355" s="4"/>
      <c r="L2355" s="4"/>
      <c r="M2355" s="4"/>
      <c r="N2355" s="4"/>
      <c r="O2355" s="4"/>
      <c r="P2355" s="4"/>
    </row>
    <row r="2356" spans="1:16">
      <c r="A2356" s="83">
        <v>2</v>
      </c>
      <c r="B2356" s="83">
        <v>2014</v>
      </c>
      <c r="C2356" s="84" t="s">
        <v>570</v>
      </c>
      <c r="D2356" s="84" t="s">
        <v>580</v>
      </c>
      <c r="F2356" s="1" t="s">
        <v>295</v>
      </c>
      <c r="G2356" s="4">
        <v>-1</v>
      </c>
      <c r="H2356" s="4">
        <v>-1</v>
      </c>
      <c r="I2356" s="4">
        <v>-1</v>
      </c>
      <c r="J2356" s="4">
        <v>1</v>
      </c>
      <c r="K2356" s="4">
        <v>6</v>
      </c>
      <c r="L2356" s="4">
        <v>12</v>
      </c>
      <c r="M2356" s="4">
        <v>18</v>
      </c>
      <c r="N2356" s="4">
        <v>26</v>
      </c>
      <c r="O2356" s="4">
        <v>34</v>
      </c>
      <c r="P2356" s="4">
        <v>44</v>
      </c>
    </row>
    <row r="2357" spans="1:16">
      <c r="A2357" s="83">
        <v>2</v>
      </c>
      <c r="B2357" s="83">
        <v>2014</v>
      </c>
      <c r="C2357" s="84" t="s">
        <v>570</v>
      </c>
      <c r="D2357" s="84" t="s">
        <v>580</v>
      </c>
      <c r="F2357" s="1" t="s">
        <v>521</v>
      </c>
      <c r="G2357" s="4">
        <v>-1</v>
      </c>
      <c r="H2357" s="4">
        <v>4</v>
      </c>
      <c r="I2357" s="4">
        <v>11</v>
      </c>
      <c r="J2357" s="4">
        <v>5</v>
      </c>
      <c r="K2357" s="4">
        <v>-8</v>
      </c>
      <c r="L2357" s="4">
        <v>-14</v>
      </c>
      <c r="M2357" s="4">
        <v>-20</v>
      </c>
      <c r="N2357" s="4">
        <v>-25</v>
      </c>
      <c r="O2357" s="4">
        <v>-29</v>
      </c>
      <c r="P2357" s="4">
        <v>-31</v>
      </c>
    </row>
    <row r="2358" spans="1:16">
      <c r="A2358" s="83">
        <v>2</v>
      </c>
      <c r="B2358" s="83">
        <v>2014</v>
      </c>
      <c r="C2358" s="84" t="s">
        <v>571</v>
      </c>
      <c r="F2358" s="1" t="s">
        <v>159</v>
      </c>
      <c r="G2358" s="4"/>
      <c r="H2358" s="4"/>
      <c r="I2358" s="4"/>
      <c r="J2358" s="4"/>
      <c r="K2358" s="4"/>
      <c r="L2358" s="4"/>
      <c r="M2358" s="4"/>
      <c r="N2358" s="4"/>
      <c r="O2358" s="4"/>
      <c r="P2358" s="4"/>
    </row>
    <row r="2359" spans="1:16">
      <c r="A2359" s="83">
        <v>2</v>
      </c>
      <c r="B2359" s="83">
        <v>2014</v>
      </c>
      <c r="C2359" s="84" t="s">
        <v>571</v>
      </c>
      <c r="D2359" s="84" t="s">
        <v>579</v>
      </c>
      <c r="F2359" s="1" t="s">
        <v>429</v>
      </c>
      <c r="G2359" s="4"/>
      <c r="H2359" s="4"/>
      <c r="I2359" s="4"/>
      <c r="J2359" s="4"/>
      <c r="K2359" s="4"/>
      <c r="L2359" s="4"/>
      <c r="M2359" s="4"/>
      <c r="N2359" s="4"/>
      <c r="O2359" s="4"/>
      <c r="P2359" s="4"/>
    </row>
    <row r="2360" spans="1:16">
      <c r="A2360" s="83">
        <v>2</v>
      </c>
      <c r="B2360" s="83">
        <v>2014</v>
      </c>
      <c r="C2360" s="84" t="s">
        <v>571</v>
      </c>
      <c r="D2360" s="84" t="s">
        <v>579</v>
      </c>
      <c r="F2360" s="1" t="s">
        <v>512</v>
      </c>
      <c r="G2360" s="4">
        <v>-88</v>
      </c>
      <c r="H2360" s="4">
        <v>-1</v>
      </c>
      <c r="I2360" s="4">
        <v>-1</v>
      </c>
      <c r="J2360" s="4">
        <v>0</v>
      </c>
      <c r="K2360" s="4">
        <v>0</v>
      </c>
      <c r="L2360" s="4">
        <v>-1</v>
      </c>
      <c r="M2360" s="4">
        <v>0</v>
      </c>
      <c r="N2360" s="4">
        <v>0</v>
      </c>
      <c r="O2360" s="4">
        <v>-1</v>
      </c>
      <c r="P2360" s="4">
        <v>0</v>
      </c>
    </row>
    <row r="2361" spans="1:16">
      <c r="A2361" s="83">
        <v>2</v>
      </c>
      <c r="B2361" s="83">
        <v>2014</v>
      </c>
      <c r="C2361" s="84" t="s">
        <v>571</v>
      </c>
      <c r="D2361" s="84" t="s">
        <v>579</v>
      </c>
      <c r="F2361" s="1" t="s">
        <v>522</v>
      </c>
      <c r="G2361" s="4">
        <v>3</v>
      </c>
      <c r="H2361" s="4">
        <v>4</v>
      </c>
      <c r="I2361" s="4">
        <v>5</v>
      </c>
      <c r="J2361" s="4">
        <v>5</v>
      </c>
      <c r="K2361" s="4">
        <v>5</v>
      </c>
      <c r="L2361" s="4">
        <v>4</v>
      </c>
      <c r="M2361" s="4">
        <v>4</v>
      </c>
      <c r="N2361" s="4">
        <v>4</v>
      </c>
      <c r="O2361" s="4">
        <v>3</v>
      </c>
      <c r="P2361" s="4">
        <v>3</v>
      </c>
    </row>
    <row r="2362" spans="1:16">
      <c r="A2362" s="83">
        <v>2</v>
      </c>
      <c r="B2362" s="83">
        <v>2014</v>
      </c>
      <c r="C2362" s="84" t="s">
        <v>571</v>
      </c>
      <c r="D2362" s="84" t="s">
        <v>579</v>
      </c>
      <c r="F2362" s="1" t="s">
        <v>523</v>
      </c>
      <c r="G2362" s="4">
        <v>2</v>
      </c>
      <c r="H2362" s="4">
        <v>3</v>
      </c>
      <c r="I2362" s="4">
        <v>3</v>
      </c>
      <c r="J2362" s="4">
        <v>4</v>
      </c>
      <c r="K2362" s="4">
        <v>4</v>
      </c>
      <c r="L2362" s="4">
        <v>4</v>
      </c>
      <c r="M2362" s="4">
        <v>4</v>
      </c>
      <c r="N2362" s="4">
        <v>4</v>
      </c>
      <c r="O2362" s="4">
        <v>5</v>
      </c>
      <c r="P2362" s="4">
        <v>5</v>
      </c>
    </row>
    <row r="2363" spans="1:16">
      <c r="A2363" s="83">
        <v>2</v>
      </c>
      <c r="B2363" s="83">
        <v>2014</v>
      </c>
      <c r="C2363" s="84" t="s">
        <v>571</v>
      </c>
      <c r="D2363" s="84" t="s">
        <v>579</v>
      </c>
      <c r="F2363" s="1" t="s">
        <v>524</v>
      </c>
      <c r="G2363" s="4">
        <v>-2</v>
      </c>
      <c r="H2363" s="4">
        <v>-7</v>
      </c>
      <c r="I2363" s="4">
        <v>-9</v>
      </c>
      <c r="J2363" s="4">
        <v>-8</v>
      </c>
      <c r="K2363" s="4">
        <v>-6</v>
      </c>
      <c r="L2363" s="4">
        <v>-4</v>
      </c>
      <c r="M2363" s="4">
        <v>-3</v>
      </c>
      <c r="N2363" s="4">
        <v>-1</v>
      </c>
      <c r="O2363" s="4">
        <v>1</v>
      </c>
      <c r="P2363" s="4">
        <v>3</v>
      </c>
    </row>
    <row r="2364" spans="1:16">
      <c r="A2364" s="83">
        <v>2</v>
      </c>
      <c r="B2364" s="83">
        <v>2014</v>
      </c>
      <c r="C2364" s="84" t="s">
        <v>571</v>
      </c>
      <c r="D2364" s="84" t="s">
        <v>579</v>
      </c>
      <c r="F2364" s="1" t="s">
        <v>436</v>
      </c>
      <c r="G2364" s="4">
        <v>2</v>
      </c>
      <c r="H2364" s="4">
        <v>5</v>
      </c>
      <c r="I2364" s="4">
        <v>5</v>
      </c>
      <c r="J2364" s="4">
        <v>4</v>
      </c>
      <c r="K2364" s="4">
        <v>2</v>
      </c>
      <c r="L2364" s="4">
        <v>4</v>
      </c>
      <c r="M2364" s="4">
        <v>3</v>
      </c>
      <c r="N2364" s="4">
        <v>3</v>
      </c>
      <c r="O2364" s="4">
        <v>3</v>
      </c>
      <c r="P2364" s="4">
        <v>3</v>
      </c>
    </row>
    <row r="2365" spans="1:16">
      <c r="A2365" s="83">
        <v>2</v>
      </c>
      <c r="B2365" s="83">
        <v>2014</v>
      </c>
      <c r="C2365" s="84" t="s">
        <v>571</v>
      </c>
      <c r="D2365" s="84" t="s">
        <v>579</v>
      </c>
      <c r="F2365" s="1" t="s">
        <v>525</v>
      </c>
      <c r="G2365" s="4">
        <v>1</v>
      </c>
      <c r="H2365" s="4">
        <v>2</v>
      </c>
      <c r="I2365" s="4">
        <v>2</v>
      </c>
      <c r="J2365" s="4">
        <v>2</v>
      </c>
      <c r="K2365" s="4">
        <v>2</v>
      </c>
      <c r="L2365" s="4">
        <v>2</v>
      </c>
      <c r="M2365" s="4">
        <v>3</v>
      </c>
      <c r="N2365" s="4">
        <v>3</v>
      </c>
      <c r="O2365" s="4">
        <v>3</v>
      </c>
      <c r="P2365" s="4">
        <v>4</v>
      </c>
    </row>
    <row r="2366" spans="1:16">
      <c r="A2366" s="83">
        <v>2</v>
      </c>
      <c r="B2366" s="83">
        <v>2014</v>
      </c>
      <c r="C2366" s="84" t="s">
        <v>571</v>
      </c>
      <c r="D2366" s="84" t="s">
        <v>579</v>
      </c>
      <c r="F2366" s="1" t="s">
        <v>446</v>
      </c>
      <c r="G2366" s="4">
        <v>2</v>
      </c>
      <c r="H2366" s="4">
        <v>2</v>
      </c>
      <c r="I2366" s="4">
        <v>2</v>
      </c>
      <c r="J2366" s="4">
        <v>2</v>
      </c>
      <c r="K2366" s="4">
        <v>2</v>
      </c>
      <c r="L2366" s="4">
        <v>2</v>
      </c>
      <c r="M2366" s="4">
        <v>3</v>
      </c>
      <c r="N2366" s="4">
        <v>3</v>
      </c>
      <c r="O2366" s="4">
        <v>3</v>
      </c>
      <c r="P2366" s="4">
        <v>2</v>
      </c>
    </row>
    <row r="2367" spans="1:16">
      <c r="A2367" s="83">
        <v>2</v>
      </c>
      <c r="B2367" s="83">
        <v>2014</v>
      </c>
      <c r="C2367" s="84" t="s">
        <v>571</v>
      </c>
      <c r="D2367" s="84" t="s">
        <v>579</v>
      </c>
      <c r="F2367" s="1" t="s">
        <v>526</v>
      </c>
      <c r="G2367" s="4">
        <v>-5</v>
      </c>
      <c r="H2367" s="4">
        <v>1</v>
      </c>
      <c r="I2367" s="4">
        <v>4</v>
      </c>
      <c r="J2367" s="4">
        <v>7</v>
      </c>
      <c r="K2367" s="4">
        <v>3</v>
      </c>
      <c r="L2367" s="4">
        <v>7</v>
      </c>
      <c r="M2367" s="4">
        <v>9</v>
      </c>
      <c r="N2367" s="4">
        <v>8</v>
      </c>
      <c r="O2367" s="4">
        <v>5</v>
      </c>
      <c r="P2367" s="4">
        <v>4</v>
      </c>
    </row>
    <row r="2368" spans="1:16">
      <c r="A2368" s="83">
        <v>2</v>
      </c>
      <c r="B2368" s="83">
        <v>2014</v>
      </c>
      <c r="C2368" s="84" t="s">
        <v>571</v>
      </c>
      <c r="D2368" s="84" t="s">
        <v>579</v>
      </c>
      <c r="F2368" s="1" t="s">
        <v>431</v>
      </c>
      <c r="G2368" s="4">
        <v>-6</v>
      </c>
      <c r="H2368" s="4">
        <v>-8</v>
      </c>
      <c r="I2368" s="4">
        <v>-4</v>
      </c>
      <c r="J2368" s="4">
        <v>-7</v>
      </c>
      <c r="K2368" s="4">
        <v>-5</v>
      </c>
      <c r="L2368" s="4">
        <v>-4</v>
      </c>
      <c r="M2368" s="4">
        <v>-4</v>
      </c>
      <c r="N2368" s="4">
        <v>-6</v>
      </c>
      <c r="O2368" s="4">
        <v>-6</v>
      </c>
      <c r="P2368" s="4">
        <v>-6</v>
      </c>
    </row>
    <row r="2369" spans="1:25">
      <c r="A2369" s="83">
        <v>2</v>
      </c>
      <c r="B2369" s="83">
        <v>2014</v>
      </c>
      <c r="C2369" s="84" t="s">
        <v>571</v>
      </c>
      <c r="D2369" s="84" t="s">
        <v>580</v>
      </c>
      <c r="F2369" s="1" t="s">
        <v>450</v>
      </c>
      <c r="G2369" s="4"/>
      <c r="H2369" s="4"/>
      <c r="I2369" s="4"/>
      <c r="J2369" s="4"/>
      <c r="K2369" s="4"/>
      <c r="L2369" s="4"/>
      <c r="M2369" s="4"/>
      <c r="N2369" s="4"/>
      <c r="O2369" s="4"/>
      <c r="P2369" s="4"/>
    </row>
    <row r="2370" spans="1:25">
      <c r="A2370" s="83">
        <v>2</v>
      </c>
      <c r="B2370" s="83">
        <v>2014</v>
      </c>
      <c r="C2370" s="84" t="s">
        <v>571</v>
      </c>
      <c r="D2370" s="84" t="s">
        <v>580</v>
      </c>
      <c r="F2370" s="1" t="s">
        <v>295</v>
      </c>
      <c r="G2370" s="4">
        <v>0</v>
      </c>
      <c r="H2370" s="4">
        <v>0</v>
      </c>
      <c r="I2370" s="4">
        <v>1</v>
      </c>
      <c r="J2370" s="4">
        <v>2</v>
      </c>
      <c r="K2370" s="4">
        <v>2</v>
      </c>
      <c r="L2370" s="4">
        <v>2</v>
      </c>
      <c r="M2370" s="4">
        <v>2</v>
      </c>
      <c r="N2370" s="4">
        <v>1</v>
      </c>
      <c r="O2370" s="4">
        <v>1</v>
      </c>
      <c r="P2370" s="4">
        <v>1</v>
      </c>
    </row>
    <row r="2371" spans="1:25">
      <c r="A2371" s="83">
        <v>2</v>
      </c>
      <c r="B2371" s="83">
        <v>2014</v>
      </c>
      <c r="C2371" s="84" t="s">
        <v>571</v>
      </c>
      <c r="D2371" s="84" t="s">
        <v>580</v>
      </c>
      <c r="F2371" s="1" t="s">
        <v>296</v>
      </c>
      <c r="G2371" s="4">
        <v>-3</v>
      </c>
      <c r="H2371" s="4">
        <v>0</v>
      </c>
      <c r="I2371" s="4">
        <v>0</v>
      </c>
      <c r="J2371" s="4">
        <v>-5</v>
      </c>
      <c r="K2371" s="4">
        <v>-2</v>
      </c>
      <c r="L2371" s="4">
        <v>-1</v>
      </c>
      <c r="M2371" s="4">
        <v>-5</v>
      </c>
      <c r="N2371" s="4">
        <v>-2</v>
      </c>
      <c r="O2371" s="4">
        <v>-5</v>
      </c>
      <c r="P2371" s="4">
        <v>-4</v>
      </c>
    </row>
    <row r="2372" spans="1:25">
      <c r="A2372" s="83">
        <v>2</v>
      </c>
      <c r="B2372" s="83">
        <v>2014</v>
      </c>
      <c r="C2372" s="84" t="s">
        <v>575</v>
      </c>
      <c r="D2372" s="84" t="s">
        <v>586</v>
      </c>
      <c r="F2372" s="1" t="s">
        <v>527</v>
      </c>
      <c r="G2372" s="36">
        <f t="shared" ref="G2372:P2372" si="100">+H2325+SUM(G2327:G2337)-SUM(G2341:G2371)</f>
        <v>-514.10284759655053</v>
      </c>
      <c r="H2372" s="36">
        <f t="shared" si="100"/>
        <v>-478.07788340187278</v>
      </c>
      <c r="I2372" s="36">
        <f t="shared" si="100"/>
        <v>-538.73207239108342</v>
      </c>
      <c r="J2372" s="36">
        <f t="shared" si="100"/>
        <v>-581.17726665879172</v>
      </c>
      <c r="K2372" s="36">
        <f t="shared" si="100"/>
        <v>-654.54490488461909</v>
      </c>
      <c r="L2372" s="36">
        <f t="shared" si="100"/>
        <v>-752.47328790607821</v>
      </c>
      <c r="M2372" s="36">
        <f t="shared" si="100"/>
        <v>-835.7907529271979</v>
      </c>
      <c r="N2372" s="36">
        <f t="shared" si="100"/>
        <v>-911.5098056379768</v>
      </c>
      <c r="O2372" s="36">
        <f t="shared" si="100"/>
        <v>-1030.638866387801</v>
      </c>
      <c r="P2372" s="36">
        <f t="shared" si="100"/>
        <v>-1047.242063583562</v>
      </c>
    </row>
    <row r="2373" spans="1:25" ht="15">
      <c r="G2373" s="71">
        <v>-514.31899999999996</v>
      </c>
      <c r="H2373" s="71">
        <v>-478.30700000000002</v>
      </c>
      <c r="I2373" s="71">
        <v>-538.81799999999998</v>
      </c>
      <c r="J2373" s="71">
        <v>-580.697</v>
      </c>
      <c r="K2373" s="71">
        <v>-654.59100000000001</v>
      </c>
      <c r="L2373" s="71">
        <v>-752.26199999999994</v>
      </c>
      <c r="M2373" s="71">
        <v>-835.60500000000002</v>
      </c>
      <c r="N2373" s="71">
        <v>-911.83100000000002</v>
      </c>
      <c r="O2373" s="71">
        <v>-1031.4090000000001</v>
      </c>
      <c r="P2373" s="71">
        <v>-1046.5139999999999</v>
      </c>
      <c r="Q2373" s="74">
        <v>-1073.6089999999999</v>
      </c>
    </row>
    <row r="2375" spans="1:25" ht="15">
      <c r="A2375" s="83">
        <v>4</v>
      </c>
      <c r="B2375" s="83">
        <v>2014</v>
      </c>
      <c r="C2375" s="84" t="s">
        <v>574</v>
      </c>
      <c r="F2375" s="75" t="s">
        <v>399</v>
      </c>
      <c r="G2375" s="76"/>
      <c r="H2375" s="76"/>
      <c r="I2375" s="76"/>
      <c r="J2375" s="76"/>
      <c r="K2375" s="76"/>
      <c r="L2375" s="76"/>
      <c r="N2375" s="77"/>
      <c r="O2375" s="77"/>
      <c r="P2375" s="77"/>
      <c r="Q2375" s="77"/>
      <c r="R2375" s="77"/>
      <c r="S2375" s="77"/>
      <c r="T2375" s="77"/>
      <c r="U2375" s="77"/>
      <c r="V2375" s="77"/>
      <c r="W2375" s="77"/>
      <c r="X2375" s="77"/>
      <c r="Y2375" s="77"/>
    </row>
    <row r="2376" spans="1:25" ht="15">
      <c r="A2376" s="83">
        <v>4</v>
      </c>
      <c r="B2376" s="83">
        <v>2014</v>
      </c>
      <c r="C2376" s="84" t="s">
        <v>572</v>
      </c>
      <c r="D2376" s="84" t="s">
        <v>578</v>
      </c>
      <c r="F2376" s="74" t="s">
        <v>155</v>
      </c>
      <c r="G2376" s="78">
        <v>0.01</v>
      </c>
      <c r="H2376" s="78">
        <v>1.7999999999999999E-2</v>
      </c>
      <c r="I2376" s="78">
        <v>1.6E-2</v>
      </c>
      <c r="J2376" s="78">
        <v>1.4E-2</v>
      </c>
      <c r="K2376" s="74">
        <v>1.9E-2</v>
      </c>
      <c r="L2376" s="74">
        <v>2.4E-2</v>
      </c>
      <c r="M2376" s="74">
        <v>2.3E-2</v>
      </c>
      <c r="N2376" s="74">
        <v>3.1E-2</v>
      </c>
      <c r="O2376" s="74">
        <v>4.2999999999999997E-2</v>
      </c>
      <c r="P2376" s="74">
        <v>5.0999999999999997E-2</v>
      </c>
      <c r="Q2376" s="74">
        <v>5.7000000000000002E-2</v>
      </c>
    </row>
    <row r="2377" spans="1:25" ht="15">
      <c r="A2377" s="83">
        <v>4</v>
      </c>
      <c r="B2377" s="83">
        <v>2014</v>
      </c>
      <c r="F2377" s="76"/>
      <c r="G2377" s="74"/>
      <c r="H2377" s="76"/>
      <c r="I2377" s="76"/>
      <c r="J2377" s="76"/>
      <c r="K2377" s="76"/>
      <c r="L2377" s="76"/>
      <c r="M2377" s="78"/>
      <c r="N2377" s="74"/>
      <c r="O2377" s="74"/>
      <c r="P2377" s="74"/>
      <c r="Q2377" s="74"/>
      <c r="R2377" s="74"/>
      <c r="S2377" s="74"/>
      <c r="T2377" s="74"/>
      <c r="U2377" s="74"/>
      <c r="V2377" s="74"/>
      <c r="W2377" s="74"/>
    </row>
    <row r="2378" spans="1:25" ht="15">
      <c r="A2378" s="83">
        <v>4</v>
      </c>
      <c r="B2378" s="83">
        <v>2014</v>
      </c>
      <c r="C2378" s="84" t="s">
        <v>571</v>
      </c>
      <c r="F2378" s="74" t="s">
        <v>159</v>
      </c>
      <c r="R2378" s="74"/>
      <c r="S2378" s="74"/>
      <c r="T2378" s="74"/>
      <c r="U2378" s="74"/>
      <c r="V2378" s="74"/>
      <c r="W2378" s="74"/>
    </row>
    <row r="2379" spans="1:25" ht="15">
      <c r="A2379" s="83">
        <v>4</v>
      </c>
      <c r="B2379" s="83">
        <v>2014</v>
      </c>
      <c r="C2379" s="84" t="s">
        <v>571</v>
      </c>
      <c r="D2379" s="84" t="s">
        <v>578</v>
      </c>
      <c r="F2379" s="76" t="s">
        <v>503</v>
      </c>
      <c r="G2379" s="78">
        <v>1.2170000000000001</v>
      </c>
      <c r="H2379" s="74">
        <v>2.9790000000000001</v>
      </c>
      <c r="I2379" s="74">
        <v>1.9059999999999999</v>
      </c>
      <c r="J2379" s="74">
        <v>0.253</v>
      </c>
      <c r="K2379" s="74">
        <v>-0.93100000000000005</v>
      </c>
      <c r="L2379" s="74">
        <v>-0.94099999999999995</v>
      </c>
      <c r="M2379" s="78">
        <v>-0.94599999999999995</v>
      </c>
      <c r="N2379" s="74">
        <v>-1.278</v>
      </c>
      <c r="O2379" s="74">
        <v>-1.643</v>
      </c>
      <c r="P2379" s="74">
        <v>-2.718</v>
      </c>
      <c r="Q2379" s="74">
        <v>-3.7490000000000001</v>
      </c>
    </row>
    <row r="2380" spans="1:25" ht="15">
      <c r="A2380" s="83">
        <v>4</v>
      </c>
      <c r="B2380" s="83">
        <v>2014</v>
      </c>
      <c r="C2380" s="84" t="s">
        <v>571</v>
      </c>
      <c r="D2380" s="84" t="s">
        <v>578</v>
      </c>
      <c r="F2380" s="76" t="s">
        <v>504</v>
      </c>
      <c r="G2380" s="78">
        <v>6.0000000000000001E-3</v>
      </c>
      <c r="H2380" s="74">
        <v>7.0000000000000001E-3</v>
      </c>
      <c r="I2380" s="74">
        <v>3.0000000000000001E-3</v>
      </c>
      <c r="J2380" s="74">
        <v>7.0000000000000001E-3</v>
      </c>
      <c r="K2380" s="74">
        <v>1.0999999999999999E-2</v>
      </c>
      <c r="L2380" s="74">
        <v>4.3999999999999997E-2</v>
      </c>
      <c r="M2380" s="74">
        <v>5.6000000000000001E-2</v>
      </c>
      <c r="N2380" s="74">
        <v>6.5000000000000002E-2</v>
      </c>
      <c r="O2380" s="74">
        <v>7.1999999999999995E-2</v>
      </c>
      <c r="P2380" s="78">
        <v>7.6999999999999999E-2</v>
      </c>
      <c r="Q2380" s="78">
        <v>7.3999999999999996E-2</v>
      </c>
    </row>
    <row r="2381" spans="1:25" ht="15">
      <c r="A2381" s="83">
        <v>4</v>
      </c>
      <c r="B2381" s="83">
        <v>2014</v>
      </c>
      <c r="C2381" s="84" t="s">
        <v>571</v>
      </c>
      <c r="D2381" s="84" t="s">
        <v>578</v>
      </c>
      <c r="F2381" s="76" t="s">
        <v>505</v>
      </c>
      <c r="G2381" s="78">
        <v>-0.27100000000000002</v>
      </c>
      <c r="H2381" s="74">
        <v>0.47599999999999998</v>
      </c>
      <c r="I2381" s="74">
        <v>-0.66100000000000003</v>
      </c>
      <c r="J2381" s="74">
        <v>-2.2170000000000001</v>
      </c>
      <c r="K2381" s="78">
        <v>-5.1999999999999998E-2</v>
      </c>
      <c r="L2381" s="78">
        <v>0.64</v>
      </c>
      <c r="M2381" s="74">
        <v>1.006</v>
      </c>
      <c r="N2381" s="74">
        <v>1.04</v>
      </c>
      <c r="O2381" s="74">
        <v>0.98899999999999999</v>
      </c>
      <c r="P2381" s="78">
        <v>0.14599999999999999</v>
      </c>
      <c r="Q2381" s="78">
        <v>-0.89700000000000002</v>
      </c>
    </row>
    <row r="2382" spans="1:25" ht="15">
      <c r="A2382" s="83">
        <v>4</v>
      </c>
      <c r="B2382" s="83">
        <v>2014</v>
      </c>
      <c r="C2382" s="84" t="s">
        <v>571</v>
      </c>
      <c r="D2382" s="84" t="s">
        <v>578</v>
      </c>
      <c r="F2382" s="76" t="s">
        <v>296</v>
      </c>
      <c r="G2382" s="78">
        <v>1.84</v>
      </c>
      <c r="H2382" s="74">
        <v>-3.3109999999999999</v>
      </c>
      <c r="I2382" s="74">
        <v>-6.9829999999999997</v>
      </c>
      <c r="J2382" s="74">
        <v>-8.27</v>
      </c>
      <c r="K2382" s="74">
        <v>-5.407</v>
      </c>
      <c r="L2382" s="74">
        <v>-5.3339999999999996</v>
      </c>
      <c r="M2382" s="78">
        <v>-4.9379999999999997</v>
      </c>
      <c r="N2382" s="74">
        <v>-4.2469999999999999</v>
      </c>
      <c r="O2382" s="74">
        <v>-3.9580000000000002</v>
      </c>
      <c r="P2382" s="74">
        <v>-3.5030000000000001</v>
      </c>
      <c r="Q2382" s="74">
        <v>-3.9129999999999998</v>
      </c>
    </row>
    <row r="2383" spans="1:25" ht="15">
      <c r="A2383" s="83">
        <v>4</v>
      </c>
      <c r="B2383" s="83">
        <v>2014</v>
      </c>
      <c r="C2383" s="84" t="s">
        <v>574</v>
      </c>
      <c r="F2383" s="79" t="s">
        <v>400</v>
      </c>
      <c r="G2383" s="74"/>
      <c r="H2383" s="76"/>
      <c r="I2383" s="76"/>
      <c r="J2383" s="76"/>
      <c r="K2383" s="76"/>
      <c r="L2383" s="76"/>
      <c r="N2383" s="80"/>
      <c r="O2383" s="80"/>
      <c r="P2383" s="80"/>
      <c r="Q2383" s="80"/>
      <c r="R2383" s="80"/>
      <c r="S2383" s="80"/>
      <c r="T2383" s="80"/>
      <c r="U2383" s="80"/>
      <c r="V2383" s="80"/>
      <c r="W2383" s="80"/>
      <c r="X2383" s="80"/>
      <c r="Y2383" s="80"/>
    </row>
    <row r="2384" spans="1:25" ht="15">
      <c r="A2384" s="83">
        <v>4</v>
      </c>
      <c r="B2384" s="83">
        <v>2014</v>
      </c>
      <c r="C2384" s="84" t="s">
        <v>572</v>
      </c>
      <c r="D2384" s="84" t="s">
        <v>579</v>
      </c>
      <c r="F2384" s="74" t="s">
        <v>155</v>
      </c>
      <c r="G2384" s="76"/>
      <c r="H2384" s="74"/>
      <c r="I2384" s="74"/>
      <c r="J2384" s="74"/>
      <c r="K2384" s="74"/>
      <c r="L2384" s="74"/>
      <c r="M2384" s="78"/>
      <c r="N2384" s="74"/>
      <c r="O2384" s="74"/>
      <c r="P2384" s="74"/>
      <c r="Q2384" s="74"/>
      <c r="R2384" s="74"/>
      <c r="S2384" s="74"/>
      <c r="T2384" s="74"/>
      <c r="U2384" s="74"/>
      <c r="V2384" s="74"/>
      <c r="W2384" s="74"/>
      <c r="X2384" s="74"/>
      <c r="Y2384" s="74"/>
    </row>
    <row r="2385" spans="1:25" ht="15">
      <c r="A2385" s="83">
        <v>4</v>
      </c>
      <c r="B2385" s="83">
        <v>2014</v>
      </c>
      <c r="C2385" s="84" t="s">
        <v>572</v>
      </c>
      <c r="D2385" s="84" t="s">
        <v>579</v>
      </c>
      <c r="F2385" s="76" t="s">
        <v>429</v>
      </c>
      <c r="G2385" s="78">
        <v>7.6369999999999996</v>
      </c>
      <c r="H2385" s="74">
        <v>3.7570000000000001</v>
      </c>
      <c r="I2385" s="74">
        <v>0.39200000000000002</v>
      </c>
      <c r="J2385" s="74">
        <v>0.66600000000000004</v>
      </c>
      <c r="K2385" s="74">
        <v>-0.61599999999999999</v>
      </c>
      <c r="L2385" s="74">
        <v>-1.88</v>
      </c>
      <c r="M2385" s="74">
        <v>-3.83</v>
      </c>
      <c r="N2385" s="74">
        <v>-3.76</v>
      </c>
      <c r="O2385" s="74">
        <v>-4.056</v>
      </c>
      <c r="P2385" s="74">
        <v>-4.1479999999999997</v>
      </c>
      <c r="Q2385" s="74">
        <v>-18.367000000000001</v>
      </c>
    </row>
    <row r="2386" spans="1:25" ht="15">
      <c r="A2386" s="83">
        <v>4</v>
      </c>
      <c r="B2386" s="83">
        <v>2014</v>
      </c>
      <c r="C2386" s="84" t="s">
        <v>572</v>
      </c>
      <c r="D2386" s="84" t="s">
        <v>580</v>
      </c>
      <c r="F2386" s="76" t="s">
        <v>519</v>
      </c>
      <c r="G2386" s="78">
        <v>1.7999999999999999E-2</v>
      </c>
      <c r="H2386" s="74">
        <v>0.11799999999999999</v>
      </c>
      <c r="I2386" s="74">
        <v>0.20899999999999999</v>
      </c>
      <c r="J2386" s="74">
        <v>0.32900000000000001</v>
      </c>
      <c r="K2386" s="74">
        <v>0.40400000000000003</v>
      </c>
      <c r="L2386" s="74">
        <v>0.38600000000000001</v>
      </c>
      <c r="M2386" s="74">
        <v>0.30299999999999999</v>
      </c>
      <c r="N2386" s="74">
        <v>0.17799999999999999</v>
      </c>
      <c r="O2386" s="74">
        <v>3.5999999999999997E-2</v>
      </c>
      <c r="P2386" s="74">
        <v>-0.13200000000000001</v>
      </c>
      <c r="Q2386" s="74">
        <v>-0.64600000000000002</v>
      </c>
    </row>
    <row r="2387" spans="1:25" ht="15">
      <c r="A2387" s="83">
        <v>4</v>
      </c>
      <c r="B2387" s="83">
        <v>2014</v>
      </c>
      <c r="C2387" s="84" t="s">
        <v>571</v>
      </c>
      <c r="F2387" s="74" t="s">
        <v>159</v>
      </c>
      <c r="G2387" s="76"/>
      <c r="H2387" s="74"/>
      <c r="I2387" s="74"/>
      <c r="J2387" s="74"/>
      <c r="K2387" s="74"/>
      <c r="L2387" s="74"/>
      <c r="M2387" s="78"/>
      <c r="N2387" s="74"/>
      <c r="O2387" s="74"/>
      <c r="P2387" s="74"/>
      <c r="Q2387" s="74"/>
      <c r="R2387" s="74"/>
      <c r="S2387" s="74"/>
      <c r="T2387" s="74"/>
      <c r="U2387" s="74"/>
      <c r="V2387" s="74"/>
      <c r="W2387" s="74"/>
      <c r="X2387" s="74"/>
      <c r="Y2387" s="74"/>
    </row>
    <row r="2388" spans="1:25" ht="15">
      <c r="A2388" s="83">
        <v>4</v>
      </c>
      <c r="B2388" s="83">
        <v>2014</v>
      </c>
      <c r="C2388" s="84" t="s">
        <v>571</v>
      </c>
      <c r="D2388" s="84" t="s">
        <v>579</v>
      </c>
      <c r="F2388" s="74" t="s">
        <v>429</v>
      </c>
      <c r="G2388" s="76"/>
      <c r="H2388" s="76"/>
      <c r="I2388" s="76"/>
      <c r="J2388" s="76"/>
      <c r="K2388" s="76"/>
      <c r="L2388" s="78"/>
      <c r="M2388" s="74"/>
      <c r="N2388" s="74"/>
      <c r="O2388" s="74"/>
      <c r="P2388" s="74"/>
      <c r="Q2388" s="74"/>
      <c r="R2388" s="74"/>
      <c r="S2388" s="74"/>
      <c r="T2388" s="74"/>
      <c r="U2388" s="74"/>
      <c r="V2388" s="74"/>
      <c r="X2388" s="74"/>
      <c r="Y2388" s="74"/>
    </row>
    <row r="2389" spans="1:25" ht="15">
      <c r="A2389" s="83">
        <v>4</v>
      </c>
      <c r="B2389" s="83">
        <v>2014</v>
      </c>
      <c r="C2389" s="84" t="s">
        <v>571</v>
      </c>
      <c r="D2389" s="84" t="s">
        <v>579</v>
      </c>
      <c r="F2389" s="74" t="s">
        <v>528</v>
      </c>
      <c r="G2389" s="78">
        <v>-3.0539999999999998</v>
      </c>
      <c r="H2389" s="74">
        <v>-12.186</v>
      </c>
      <c r="I2389" s="74">
        <v>-10.199</v>
      </c>
      <c r="J2389" s="78">
        <v>-14.356999999999999</v>
      </c>
      <c r="K2389" s="78">
        <v>-18.212</v>
      </c>
      <c r="L2389" s="74">
        <v>-18.154</v>
      </c>
      <c r="M2389" s="78">
        <v>-19.619</v>
      </c>
      <c r="N2389" s="78">
        <v>-20.245999999999999</v>
      </c>
      <c r="O2389" s="74">
        <v>-20.696000000000002</v>
      </c>
      <c r="P2389" s="78">
        <v>-23.693000000000001</v>
      </c>
      <c r="Q2389" s="78">
        <v>-28.867000000000001</v>
      </c>
    </row>
    <row r="2390" spans="1:25" ht="15">
      <c r="A2390" s="83">
        <v>4</v>
      </c>
      <c r="B2390" s="83">
        <v>2014</v>
      </c>
      <c r="C2390" s="84" t="s">
        <v>571</v>
      </c>
      <c r="D2390" s="84" t="s">
        <v>579</v>
      </c>
      <c r="F2390" s="74" t="s">
        <v>290</v>
      </c>
      <c r="G2390" s="78">
        <v>1.048</v>
      </c>
      <c r="H2390" s="74">
        <v>3.3969999999999998</v>
      </c>
      <c r="I2390" s="74">
        <v>5.1959999999999997</v>
      </c>
      <c r="J2390" s="74">
        <v>1.357</v>
      </c>
      <c r="K2390" s="74">
        <v>-13.179</v>
      </c>
      <c r="L2390" s="74">
        <v>-12.215</v>
      </c>
      <c r="M2390" s="74">
        <v>-13.567</v>
      </c>
      <c r="N2390" s="74">
        <v>-13.228999999999999</v>
      </c>
      <c r="O2390" s="74">
        <v>-10.595000000000001</v>
      </c>
      <c r="P2390" s="74">
        <v>-16.873000000000001</v>
      </c>
      <c r="Q2390" s="74">
        <v>-28.789000000000001</v>
      </c>
    </row>
    <row r="2391" spans="1:25" ht="15">
      <c r="A2391" s="83">
        <v>4</v>
      </c>
      <c r="B2391" s="83">
        <v>2014</v>
      </c>
      <c r="C2391" s="84" t="s">
        <v>571</v>
      </c>
      <c r="D2391" s="84" t="s">
        <v>579</v>
      </c>
      <c r="F2391" s="74" t="s">
        <v>480</v>
      </c>
      <c r="G2391" s="78">
        <v>0.82799999999999996</v>
      </c>
      <c r="H2391" s="74">
        <v>1.2829999999999999</v>
      </c>
      <c r="I2391" s="74">
        <v>2.1000000000000001E-2</v>
      </c>
      <c r="J2391" s="74">
        <v>2.5779999999999998</v>
      </c>
      <c r="K2391" s="74">
        <v>4.17</v>
      </c>
      <c r="L2391" s="74">
        <v>3.0449999999999999</v>
      </c>
      <c r="M2391" s="74">
        <v>3.3940000000000001</v>
      </c>
      <c r="N2391" s="74">
        <v>2.87</v>
      </c>
      <c r="O2391" s="74">
        <v>2.3620000000000001</v>
      </c>
      <c r="P2391" s="74">
        <v>2.423</v>
      </c>
      <c r="Q2391" s="74">
        <v>6.8120000000000003</v>
      </c>
    </row>
    <row r="2392" spans="1:25" ht="15">
      <c r="A2392" s="83">
        <v>4</v>
      </c>
      <c r="B2392" s="83">
        <v>2014</v>
      </c>
      <c r="C2392" s="84" t="s">
        <v>571</v>
      </c>
      <c r="D2392" s="84" t="s">
        <v>579</v>
      </c>
      <c r="F2392" s="74" t="s">
        <v>446</v>
      </c>
      <c r="G2392" s="78">
        <v>-2.2200000000000002</v>
      </c>
      <c r="H2392" s="74">
        <v>-2.57</v>
      </c>
      <c r="I2392" s="74">
        <v>-2.7519999999999998</v>
      </c>
      <c r="J2392" s="74">
        <v>-2.6269999999999998</v>
      </c>
      <c r="K2392" s="74">
        <v>-2.5230000000000001</v>
      </c>
      <c r="L2392" s="78">
        <v>-2.4209999999999998</v>
      </c>
      <c r="M2392" s="78">
        <v>-2.339</v>
      </c>
      <c r="N2392" s="74">
        <v>-2.2549999999999999</v>
      </c>
      <c r="O2392" s="74">
        <v>-2.1739999999999999</v>
      </c>
      <c r="P2392" s="74">
        <v>-2.1110000000000002</v>
      </c>
      <c r="Q2392" s="74">
        <v>-2.0609999999999999</v>
      </c>
    </row>
    <row r="2393" spans="1:25" ht="15">
      <c r="A2393" s="83">
        <v>4</v>
      </c>
      <c r="B2393" s="83">
        <v>2014</v>
      </c>
      <c r="C2393" s="84" t="s">
        <v>571</v>
      </c>
      <c r="D2393" s="84" t="s">
        <v>579</v>
      </c>
      <c r="F2393" s="74" t="s">
        <v>288</v>
      </c>
      <c r="G2393" s="78">
        <v>-1.399</v>
      </c>
      <c r="H2393" s="74">
        <v>-2.5990000000000002</v>
      </c>
      <c r="I2393" s="74">
        <v>-2.6989999999999998</v>
      </c>
      <c r="J2393" s="74">
        <v>-2.6</v>
      </c>
      <c r="K2393" s="74">
        <v>-2.0009999999999999</v>
      </c>
      <c r="L2393" s="78">
        <v>-1.7010000000000001</v>
      </c>
      <c r="M2393" s="78">
        <v>-1.3</v>
      </c>
      <c r="N2393" s="74">
        <v>-0.8</v>
      </c>
      <c r="O2393" s="74">
        <v>-0.10100000000000001</v>
      </c>
      <c r="P2393" s="74">
        <v>1.099</v>
      </c>
      <c r="Q2393" s="74">
        <v>2.1</v>
      </c>
    </row>
    <row r="2394" spans="1:25" ht="15">
      <c r="A2394" s="83">
        <v>4</v>
      </c>
      <c r="B2394" s="83">
        <v>2014</v>
      </c>
      <c r="C2394" s="84" t="s">
        <v>571</v>
      </c>
      <c r="D2394" s="84" t="s">
        <v>579</v>
      </c>
      <c r="F2394" s="74" t="s">
        <v>296</v>
      </c>
      <c r="G2394" s="78">
        <v>-2.9790000000000001</v>
      </c>
      <c r="H2394" s="74">
        <v>5.6429999999999998</v>
      </c>
      <c r="I2394" s="74">
        <v>6.5419999999999998</v>
      </c>
      <c r="J2394" s="74">
        <v>5.2249999999999996</v>
      </c>
      <c r="K2394" s="74">
        <v>2.5299999999999998</v>
      </c>
      <c r="L2394" s="74">
        <v>1.504</v>
      </c>
      <c r="M2394" s="74">
        <v>1.984</v>
      </c>
      <c r="N2394" s="74">
        <v>0.91700000000000004</v>
      </c>
      <c r="O2394" s="74">
        <v>0.47099999999999997</v>
      </c>
      <c r="P2394" s="74">
        <v>-0.36299999999999999</v>
      </c>
      <c r="Q2394" s="74">
        <v>-3.3809999999999998</v>
      </c>
    </row>
    <row r="2395" spans="1:25" ht="15">
      <c r="A2395" s="83">
        <v>4</v>
      </c>
      <c r="B2395" s="83">
        <v>2014</v>
      </c>
      <c r="C2395" s="84" t="s">
        <v>571</v>
      </c>
      <c r="D2395" s="84" t="s">
        <v>579</v>
      </c>
      <c r="F2395" s="74" t="s">
        <v>431</v>
      </c>
      <c r="G2395" s="78">
        <v>-14.178000000000001</v>
      </c>
      <c r="H2395" s="74">
        <v>-3.8159999999999998</v>
      </c>
      <c r="I2395" s="74">
        <v>-2.2930000000000001</v>
      </c>
      <c r="J2395" s="74">
        <v>-1.454</v>
      </c>
      <c r="K2395" s="78">
        <v>-1.869</v>
      </c>
      <c r="L2395" s="74">
        <v>-2.137</v>
      </c>
      <c r="M2395" s="74">
        <v>-1.7250000000000001</v>
      </c>
      <c r="N2395" s="74">
        <v>-1.8520000000000001</v>
      </c>
      <c r="O2395" s="74">
        <v>-2.202</v>
      </c>
      <c r="P2395" s="78">
        <v>-2.6</v>
      </c>
      <c r="Q2395" s="78">
        <v>-3.2669999999999999</v>
      </c>
    </row>
    <row r="2396" spans="1:25" ht="15">
      <c r="A2396" s="83">
        <v>4</v>
      </c>
      <c r="B2396" s="83">
        <v>2014</v>
      </c>
      <c r="C2396" s="84" t="s">
        <v>571</v>
      </c>
      <c r="D2396" s="84" t="s">
        <v>580</v>
      </c>
      <c r="F2396" s="76" t="s">
        <v>450</v>
      </c>
      <c r="G2396" s="76"/>
      <c r="H2396" s="76"/>
      <c r="I2396" s="74"/>
      <c r="J2396" s="76"/>
      <c r="K2396" s="76"/>
      <c r="L2396" s="78"/>
      <c r="M2396" s="74"/>
      <c r="N2396" s="74"/>
      <c r="O2396" s="74"/>
      <c r="P2396" s="74"/>
      <c r="Q2396" s="74"/>
      <c r="R2396" s="74"/>
      <c r="S2396" s="74"/>
      <c r="T2396" s="74"/>
      <c r="U2396" s="74"/>
      <c r="V2396" s="74"/>
    </row>
    <row r="2397" spans="1:25" ht="15">
      <c r="A2397" s="83">
        <v>4</v>
      </c>
      <c r="B2397" s="83">
        <v>2014</v>
      </c>
      <c r="C2397" s="84" t="s">
        <v>571</v>
      </c>
      <c r="D2397" s="84" t="s">
        <v>580</v>
      </c>
      <c r="F2397" s="76" t="s">
        <v>295</v>
      </c>
      <c r="G2397" s="78">
        <v>0.245</v>
      </c>
      <c r="H2397" s="78">
        <v>0.878</v>
      </c>
      <c r="I2397" s="74">
        <v>1.458</v>
      </c>
      <c r="J2397" s="74">
        <v>1.9370000000000001</v>
      </c>
      <c r="K2397" s="74">
        <v>1.589</v>
      </c>
      <c r="L2397" s="78">
        <v>0.59699999999999998</v>
      </c>
      <c r="M2397" s="74">
        <v>-0.432</v>
      </c>
      <c r="N2397" s="74">
        <v>-1.393</v>
      </c>
      <c r="O2397" s="74">
        <v>-2.1520000000000001</v>
      </c>
      <c r="P2397" s="74">
        <v>-3.4289999999999998</v>
      </c>
      <c r="Q2397" s="74">
        <v>-5.2640000000000002</v>
      </c>
    </row>
    <row r="2398" spans="1:25" ht="15">
      <c r="A2398" s="83">
        <v>4</v>
      </c>
      <c r="B2398" s="83">
        <v>2014</v>
      </c>
      <c r="C2398" s="84" t="s">
        <v>571</v>
      </c>
      <c r="D2398" s="84" t="s">
        <v>580</v>
      </c>
      <c r="F2398" s="76" t="s">
        <v>296</v>
      </c>
      <c r="G2398" s="78">
        <v>-5.8620000000000001</v>
      </c>
      <c r="H2398" s="74">
        <v>-3.4740000000000002</v>
      </c>
      <c r="I2398" s="74">
        <v>-4.6420000000000003</v>
      </c>
      <c r="J2398" s="74">
        <v>-5.5430000000000001</v>
      </c>
      <c r="K2398" s="74">
        <v>-4.5339999999999998</v>
      </c>
      <c r="L2398" s="74">
        <v>-2.5470000000000002</v>
      </c>
      <c r="M2398" s="74">
        <v>0.81899999999999995</v>
      </c>
      <c r="N2398" s="74">
        <v>1.3360000000000001</v>
      </c>
      <c r="O2398" s="74">
        <v>1.42</v>
      </c>
      <c r="P2398" s="74">
        <v>2.6160000000000001</v>
      </c>
      <c r="Q2398" s="74">
        <v>2.355</v>
      </c>
    </row>
    <row r="2399" spans="1:25" ht="15">
      <c r="A2399" s="83">
        <v>4</v>
      </c>
      <c r="B2399" s="83">
        <v>2014</v>
      </c>
      <c r="F2399" s="76"/>
      <c r="G2399" s="76"/>
      <c r="H2399" s="76"/>
      <c r="I2399" s="76"/>
      <c r="J2399" s="76"/>
      <c r="K2399" s="76"/>
      <c r="L2399" s="76"/>
      <c r="M2399" s="78"/>
      <c r="N2399" s="74"/>
      <c r="O2399" s="74"/>
      <c r="P2399" s="74"/>
      <c r="Q2399" s="74"/>
      <c r="R2399" s="74"/>
      <c r="S2399" s="74"/>
      <c r="T2399" s="74"/>
      <c r="U2399" s="74"/>
      <c r="V2399" s="74"/>
      <c r="W2399" s="74"/>
    </row>
    <row r="2400" spans="1:25" ht="15">
      <c r="A2400" s="83">
        <v>4</v>
      </c>
      <c r="B2400" s="83">
        <v>2014</v>
      </c>
      <c r="C2400" s="84" t="s">
        <v>575</v>
      </c>
      <c r="D2400" s="84" t="s">
        <v>586</v>
      </c>
      <c r="F2400" s="74" t="s">
        <v>529</v>
      </c>
      <c r="G2400" s="36">
        <f t="shared" ref="G2400:Q2400" si="101">+G2373+SUM(G2376:G2382)-SUM(G2385:G2398)</f>
        <v>-491.60099999999994</v>
      </c>
      <c r="H2400" s="36">
        <f t="shared" si="101"/>
        <v>-468.56900000000002</v>
      </c>
      <c r="I2400" s="36">
        <f t="shared" si="101"/>
        <v>-535.77</v>
      </c>
      <c r="J2400" s="36">
        <f t="shared" si="101"/>
        <v>-576.42099999999994</v>
      </c>
      <c r="K2400" s="36">
        <f t="shared" si="101"/>
        <v>-626.71</v>
      </c>
      <c r="L2400" s="36">
        <f t="shared" si="101"/>
        <v>-722.30599999999993</v>
      </c>
      <c r="M2400" s="36">
        <f t="shared" si="101"/>
        <v>-804.09199999999998</v>
      </c>
      <c r="N2400" s="36">
        <f t="shared" si="101"/>
        <v>-877.98599999999999</v>
      </c>
      <c r="O2400" s="36">
        <f t="shared" si="101"/>
        <v>-998.21900000000016</v>
      </c>
      <c r="P2400" s="36">
        <f t="shared" si="101"/>
        <v>-1005.2499999999998</v>
      </c>
      <c r="Q2400" s="36">
        <f t="shared" si="101"/>
        <v>-1002.662</v>
      </c>
    </row>
    <row r="2401" spans="1:17" ht="15">
      <c r="G2401" s="78">
        <v>-491.601</v>
      </c>
      <c r="H2401" s="74">
        <v>-468.56900000000002</v>
      </c>
      <c r="I2401" s="74">
        <v>-535.77</v>
      </c>
      <c r="J2401" s="74">
        <v>-576.42100000000005</v>
      </c>
      <c r="K2401" s="74">
        <v>-626.71</v>
      </c>
      <c r="L2401" s="74">
        <v>-722.30600000000004</v>
      </c>
      <c r="M2401" s="74">
        <v>-804.09299999999996</v>
      </c>
      <c r="N2401" s="74">
        <v>-877.98699999999997</v>
      </c>
      <c r="O2401" s="74">
        <v>-998.21900000000005</v>
      </c>
      <c r="P2401" s="74">
        <v>-1005.25</v>
      </c>
      <c r="Q2401" s="74">
        <v>-1002.662</v>
      </c>
    </row>
    <row r="2402" spans="1:17" ht="15">
      <c r="A2402" s="83">
        <v>8</v>
      </c>
      <c r="B2402" s="83">
        <v>2014</v>
      </c>
      <c r="C2402" s="84" t="s">
        <v>574</v>
      </c>
      <c r="F2402" s="81" t="s">
        <v>322</v>
      </c>
      <c r="G2402" s="81"/>
      <c r="H2402" s="81"/>
      <c r="I2402" s="81"/>
      <c r="J2402" s="81"/>
      <c r="K2402" s="81"/>
      <c r="L2402" s="81"/>
      <c r="M2402" s="81"/>
      <c r="N2402" s="81"/>
      <c r="O2402" s="81"/>
      <c r="P2402" s="81"/>
      <c r="Q2402" s="81"/>
    </row>
    <row r="2403" spans="1:17" ht="15">
      <c r="A2403" s="83">
        <v>8</v>
      </c>
      <c r="B2403" s="83">
        <v>2014</v>
      </c>
      <c r="C2403" s="84" t="s">
        <v>572</v>
      </c>
      <c r="D2403" s="84" t="s">
        <v>578</v>
      </c>
      <c r="F2403" s="81" t="s">
        <v>174</v>
      </c>
      <c r="G2403" s="81"/>
      <c r="H2403" s="81"/>
      <c r="I2403" s="81"/>
      <c r="J2403" s="81"/>
      <c r="K2403" s="81"/>
      <c r="L2403" s="81"/>
      <c r="M2403" s="81"/>
      <c r="N2403" s="81"/>
      <c r="O2403" s="81"/>
      <c r="P2403" s="81"/>
      <c r="Q2403" s="81"/>
    </row>
    <row r="2404" spans="1:17" ht="15">
      <c r="A2404" s="83">
        <v>8</v>
      </c>
      <c r="B2404" s="83">
        <v>2014</v>
      </c>
      <c r="C2404" s="84" t="s">
        <v>572</v>
      </c>
      <c r="D2404" s="84" t="s">
        <v>578</v>
      </c>
      <c r="F2404" s="81" t="s">
        <v>530</v>
      </c>
      <c r="G2404" s="81">
        <v>0</v>
      </c>
      <c r="H2404" s="81">
        <v>0</v>
      </c>
      <c r="I2404" s="81">
        <v>0</v>
      </c>
      <c r="J2404" s="81">
        <v>0</v>
      </c>
      <c r="K2404" s="81">
        <v>0</v>
      </c>
      <c r="L2404" s="81">
        <v>0</v>
      </c>
      <c r="M2404" s="81">
        <v>0</v>
      </c>
      <c r="N2404" s="81">
        <v>0</v>
      </c>
      <c r="O2404" s="81">
        <v>0</v>
      </c>
      <c r="P2404" s="81">
        <v>0</v>
      </c>
      <c r="Q2404" s="81">
        <v>0</v>
      </c>
    </row>
    <row r="2405" spans="1:17" ht="15">
      <c r="A2405" s="83">
        <v>8</v>
      </c>
      <c r="B2405" s="83">
        <v>2014</v>
      </c>
      <c r="C2405" s="84" t="s">
        <v>572</v>
      </c>
      <c r="D2405" s="84" t="s">
        <v>578</v>
      </c>
      <c r="F2405" s="81" t="s">
        <v>531</v>
      </c>
      <c r="G2405" s="81">
        <v>1</v>
      </c>
      <c r="H2405" s="81">
        <v>2</v>
      </c>
      <c r="I2405" s="81">
        <v>4</v>
      </c>
      <c r="J2405" s="81">
        <v>4</v>
      </c>
      <c r="K2405" s="81">
        <v>3</v>
      </c>
      <c r="L2405" s="81">
        <v>2</v>
      </c>
      <c r="M2405" s="81">
        <v>0</v>
      </c>
      <c r="N2405" s="81">
        <v>-2</v>
      </c>
      <c r="O2405" s="81">
        <v>-3</v>
      </c>
      <c r="P2405" s="81">
        <v>-3</v>
      </c>
      <c r="Q2405" s="81">
        <v>-3</v>
      </c>
    </row>
    <row r="2406" spans="1:17" ht="15">
      <c r="A2406" s="83">
        <v>8</v>
      </c>
      <c r="B2406" s="83">
        <v>2014</v>
      </c>
      <c r="C2406" s="84" t="s">
        <v>572</v>
      </c>
      <c r="D2406" s="84" t="s">
        <v>578</v>
      </c>
      <c r="F2406" s="81" t="s">
        <v>532</v>
      </c>
      <c r="G2406" s="81">
        <v>0</v>
      </c>
      <c r="H2406" s="81">
        <v>0</v>
      </c>
      <c r="I2406" s="81">
        <v>0</v>
      </c>
      <c r="J2406" s="81">
        <v>0</v>
      </c>
      <c r="K2406" s="81">
        <v>0</v>
      </c>
      <c r="L2406" s="81">
        <v>0</v>
      </c>
      <c r="M2406" s="81">
        <v>0</v>
      </c>
      <c r="N2406" s="81">
        <v>0</v>
      </c>
      <c r="O2406" s="81">
        <v>0</v>
      </c>
      <c r="P2406" s="81">
        <v>0</v>
      </c>
      <c r="Q2406" s="81">
        <v>0</v>
      </c>
    </row>
    <row r="2407" spans="1:17" ht="15">
      <c r="A2407" s="83">
        <v>8</v>
      </c>
      <c r="B2407" s="83">
        <v>2014</v>
      </c>
      <c r="C2407" s="84" t="s">
        <v>572</v>
      </c>
      <c r="D2407" s="84" t="s">
        <v>578</v>
      </c>
      <c r="F2407" s="81" t="s">
        <v>296</v>
      </c>
      <c r="G2407" s="81">
        <v>0</v>
      </c>
      <c r="H2407" s="81">
        <v>0</v>
      </c>
      <c r="I2407" s="81">
        <v>0</v>
      </c>
      <c r="J2407" s="81">
        <v>0</v>
      </c>
      <c r="K2407" s="81">
        <v>0</v>
      </c>
      <c r="L2407" s="81">
        <v>0</v>
      </c>
      <c r="M2407" s="81">
        <v>0</v>
      </c>
      <c r="N2407" s="81">
        <v>0</v>
      </c>
      <c r="O2407" s="81">
        <v>0</v>
      </c>
      <c r="P2407" s="81">
        <v>0</v>
      </c>
      <c r="Q2407" s="81">
        <v>0</v>
      </c>
    </row>
    <row r="2408" spans="1:17" ht="15">
      <c r="A2408" s="83">
        <v>8</v>
      </c>
      <c r="B2408" s="83">
        <v>2014</v>
      </c>
      <c r="C2408" s="84" t="s">
        <v>570</v>
      </c>
      <c r="D2408" s="84" t="s">
        <v>578</v>
      </c>
      <c r="F2408" s="81" t="s">
        <v>17</v>
      </c>
      <c r="G2408" s="81"/>
      <c r="H2408" s="81"/>
      <c r="I2408" s="81"/>
      <c r="J2408" s="81"/>
      <c r="K2408" s="81"/>
      <c r="L2408" s="81"/>
      <c r="M2408" s="81"/>
      <c r="N2408" s="81"/>
      <c r="O2408" s="81"/>
      <c r="P2408" s="81"/>
      <c r="Q2408" s="81"/>
    </row>
    <row r="2409" spans="1:17" ht="15">
      <c r="A2409" s="83">
        <v>8</v>
      </c>
      <c r="B2409" s="83">
        <v>2014</v>
      </c>
      <c r="C2409" s="84" t="s">
        <v>570</v>
      </c>
      <c r="D2409" s="84" t="s">
        <v>578</v>
      </c>
      <c r="F2409" s="81" t="s">
        <v>530</v>
      </c>
      <c r="G2409" s="81">
        <v>-6</v>
      </c>
      <c r="H2409" s="81">
        <v>-26</v>
      </c>
      <c r="I2409" s="81">
        <v>-42</v>
      </c>
      <c r="J2409" s="81">
        <v>-37</v>
      </c>
      <c r="K2409" s="81">
        <v>-37</v>
      </c>
      <c r="L2409" s="81">
        <v>-38</v>
      </c>
      <c r="M2409" s="81">
        <v>-38</v>
      </c>
      <c r="N2409" s="81">
        <v>-41</v>
      </c>
      <c r="O2409" s="81">
        <v>-47</v>
      </c>
      <c r="P2409" s="81">
        <v>-54</v>
      </c>
      <c r="Q2409" s="81">
        <v>-62</v>
      </c>
    </row>
    <row r="2410" spans="1:17" ht="15">
      <c r="A2410" s="83">
        <v>8</v>
      </c>
      <c r="B2410" s="83">
        <v>2014</v>
      </c>
      <c r="C2410" s="84" t="s">
        <v>570</v>
      </c>
      <c r="D2410" s="84" t="s">
        <v>578</v>
      </c>
      <c r="F2410" s="81" t="s">
        <v>531</v>
      </c>
      <c r="G2410" s="81">
        <v>-5</v>
      </c>
      <c r="H2410" s="81">
        <v>-11</v>
      </c>
      <c r="I2410" s="81">
        <v>-9</v>
      </c>
      <c r="J2410" s="81">
        <v>0</v>
      </c>
      <c r="K2410" s="81">
        <v>9</v>
      </c>
      <c r="L2410" s="81">
        <v>12</v>
      </c>
      <c r="M2410" s="81">
        <v>13</v>
      </c>
      <c r="N2410" s="81">
        <v>11</v>
      </c>
      <c r="O2410" s="81">
        <v>10</v>
      </c>
      <c r="P2410" s="81">
        <v>9</v>
      </c>
      <c r="Q2410" s="81">
        <v>9</v>
      </c>
    </row>
    <row r="2411" spans="1:17" ht="15">
      <c r="A2411" s="83">
        <v>8</v>
      </c>
      <c r="B2411" s="83">
        <v>2014</v>
      </c>
      <c r="C2411" s="84" t="s">
        <v>570</v>
      </c>
      <c r="D2411" s="84" t="s">
        <v>578</v>
      </c>
      <c r="F2411" s="81" t="s">
        <v>532</v>
      </c>
      <c r="G2411" s="81">
        <v>-1</v>
      </c>
      <c r="H2411" s="81">
        <v>-5</v>
      </c>
      <c r="I2411" s="81">
        <v>-11</v>
      </c>
      <c r="J2411" s="81">
        <v>-15</v>
      </c>
      <c r="K2411" s="81">
        <v>-17</v>
      </c>
      <c r="L2411" s="81">
        <v>-16</v>
      </c>
      <c r="M2411" s="81">
        <v>-16</v>
      </c>
      <c r="N2411" s="81">
        <v>-18</v>
      </c>
      <c r="O2411" s="81">
        <v>-19</v>
      </c>
      <c r="P2411" s="81">
        <v>-21</v>
      </c>
      <c r="Q2411" s="81">
        <v>-26</v>
      </c>
    </row>
    <row r="2412" spans="1:17" ht="15">
      <c r="A2412" s="83">
        <v>8</v>
      </c>
      <c r="B2412" s="83">
        <v>2014</v>
      </c>
      <c r="C2412" s="84" t="s">
        <v>570</v>
      </c>
      <c r="D2412" s="84" t="s">
        <v>578</v>
      </c>
      <c r="F2412" s="81" t="s">
        <v>296</v>
      </c>
      <c r="G2412" s="81">
        <v>1</v>
      </c>
      <c r="H2412" s="81">
        <v>-1</v>
      </c>
      <c r="I2412" s="81">
        <v>13</v>
      </c>
      <c r="J2412" s="81">
        <v>25</v>
      </c>
      <c r="K2412" s="81">
        <v>12</v>
      </c>
      <c r="L2412" s="81">
        <v>0</v>
      </c>
      <c r="M2412" s="81">
        <v>-1</v>
      </c>
      <c r="N2412" s="81">
        <v>-2</v>
      </c>
      <c r="O2412" s="81">
        <v>-3</v>
      </c>
      <c r="P2412" s="81">
        <v>-5</v>
      </c>
      <c r="Q2412" s="81">
        <v>-6</v>
      </c>
    </row>
    <row r="2413" spans="1:17" ht="15">
      <c r="A2413" s="83">
        <v>8</v>
      </c>
      <c r="B2413" s="83">
        <v>2014</v>
      </c>
      <c r="C2413" s="84" t="s">
        <v>571</v>
      </c>
      <c r="F2413" s="81" t="s">
        <v>20</v>
      </c>
      <c r="G2413" s="81"/>
      <c r="H2413" s="81"/>
      <c r="I2413" s="81"/>
      <c r="J2413" s="81"/>
      <c r="K2413" s="81"/>
      <c r="L2413" s="81"/>
      <c r="M2413" s="81"/>
      <c r="N2413" s="81"/>
      <c r="O2413" s="81"/>
      <c r="P2413" s="81"/>
      <c r="Q2413" s="81"/>
    </row>
    <row r="2414" spans="1:17" ht="15">
      <c r="A2414" s="83">
        <v>8</v>
      </c>
      <c r="B2414" s="83">
        <v>2014</v>
      </c>
      <c r="C2414" s="84" t="s">
        <v>571</v>
      </c>
      <c r="D2414" s="84" t="s">
        <v>578</v>
      </c>
      <c r="F2414" s="81" t="s">
        <v>530</v>
      </c>
      <c r="G2414" s="81">
        <v>13</v>
      </c>
      <c r="H2414" s="81">
        <v>6</v>
      </c>
      <c r="I2414" s="81">
        <v>15</v>
      </c>
      <c r="J2414" s="81">
        <v>20</v>
      </c>
      <c r="K2414" s="81">
        <v>22</v>
      </c>
      <c r="L2414" s="81">
        <v>22</v>
      </c>
      <c r="M2414" s="81">
        <v>23</v>
      </c>
      <c r="N2414" s="81">
        <v>23</v>
      </c>
      <c r="O2414" s="81">
        <v>24</v>
      </c>
      <c r="P2414" s="81">
        <v>25</v>
      </c>
      <c r="Q2414" s="81">
        <v>26</v>
      </c>
    </row>
    <row r="2415" spans="1:17" ht="15">
      <c r="A2415" s="83">
        <v>8</v>
      </c>
      <c r="B2415" s="83">
        <v>2014</v>
      </c>
      <c r="C2415" s="84" t="s">
        <v>571</v>
      </c>
      <c r="D2415" s="84" t="s">
        <v>578</v>
      </c>
      <c r="F2415" s="81" t="s">
        <v>531</v>
      </c>
      <c r="G2415" s="81">
        <v>-33</v>
      </c>
      <c r="H2415" s="81">
        <v>-5</v>
      </c>
      <c r="I2415" s="81">
        <v>-21</v>
      </c>
      <c r="J2415" s="81">
        <v>-11</v>
      </c>
      <c r="K2415" s="81">
        <v>-1</v>
      </c>
      <c r="L2415" s="81">
        <v>1</v>
      </c>
      <c r="M2415" s="81">
        <v>0</v>
      </c>
      <c r="N2415" s="81">
        <v>-1</v>
      </c>
      <c r="O2415" s="81">
        <v>-2</v>
      </c>
      <c r="P2415" s="81">
        <v>-2</v>
      </c>
      <c r="Q2415" s="81">
        <v>-3</v>
      </c>
    </row>
    <row r="2416" spans="1:17" ht="15">
      <c r="A2416" s="83">
        <v>8</v>
      </c>
      <c r="B2416" s="83">
        <v>2014</v>
      </c>
      <c r="C2416" s="84" t="s">
        <v>571</v>
      </c>
      <c r="D2416" s="84" t="s">
        <v>578</v>
      </c>
      <c r="F2416" s="81" t="s">
        <v>532</v>
      </c>
      <c r="G2416" s="81">
        <v>-7</v>
      </c>
      <c r="H2416" s="81">
        <v>-1</v>
      </c>
      <c r="I2416" s="81">
        <v>-2</v>
      </c>
      <c r="J2416" s="81">
        <v>-1</v>
      </c>
      <c r="K2416" s="81">
        <v>-5</v>
      </c>
      <c r="L2416" s="81">
        <v>-2</v>
      </c>
      <c r="M2416" s="81">
        <v>7</v>
      </c>
      <c r="N2416" s="81">
        <v>4</v>
      </c>
      <c r="O2416" s="81">
        <v>2</v>
      </c>
      <c r="P2416" s="81">
        <v>0</v>
      </c>
      <c r="Q2416" s="81">
        <v>-1</v>
      </c>
    </row>
    <row r="2417" spans="1:17" ht="15">
      <c r="A2417" s="83">
        <v>8</v>
      </c>
      <c r="B2417" s="83">
        <v>2014</v>
      </c>
      <c r="C2417" s="84" t="s">
        <v>571</v>
      </c>
      <c r="D2417" s="84" t="s">
        <v>578</v>
      </c>
      <c r="F2417" s="81" t="s">
        <v>296</v>
      </c>
      <c r="G2417" s="81">
        <v>12</v>
      </c>
      <c r="H2417" s="81">
        <v>16</v>
      </c>
      <c r="I2417" s="81">
        <v>0</v>
      </c>
      <c r="J2417" s="81">
        <v>-1</v>
      </c>
      <c r="K2417" s="81">
        <v>-2</v>
      </c>
      <c r="L2417" s="81">
        <v>1</v>
      </c>
      <c r="M2417" s="81">
        <v>-3</v>
      </c>
      <c r="N2417" s="81">
        <v>-2</v>
      </c>
      <c r="O2417" s="81">
        <v>-3</v>
      </c>
      <c r="P2417" s="81">
        <v>1</v>
      </c>
      <c r="Q2417" s="81">
        <v>0</v>
      </c>
    </row>
    <row r="2418" spans="1:17" ht="15">
      <c r="A2418" s="83">
        <v>8</v>
      </c>
      <c r="B2418" s="83">
        <v>2014</v>
      </c>
      <c r="C2418" s="84" t="s">
        <v>571</v>
      </c>
      <c r="F2418" s="81" t="s">
        <v>323</v>
      </c>
      <c r="G2418" s="81"/>
      <c r="H2418" s="81"/>
      <c r="I2418" s="81"/>
      <c r="J2418" s="81"/>
      <c r="K2418" s="81"/>
      <c r="L2418" s="81"/>
      <c r="M2418" s="81"/>
      <c r="N2418" s="81"/>
      <c r="O2418" s="81"/>
      <c r="P2418" s="81"/>
      <c r="Q2418" s="81"/>
    </row>
    <row r="2419" spans="1:17" ht="15">
      <c r="A2419" s="83">
        <v>8</v>
      </c>
      <c r="B2419" s="83">
        <v>2014</v>
      </c>
      <c r="C2419" s="84" t="s">
        <v>572</v>
      </c>
      <c r="D2419" s="84" t="s">
        <v>579</v>
      </c>
      <c r="F2419" s="81" t="s">
        <v>174</v>
      </c>
      <c r="G2419" s="81"/>
      <c r="H2419" s="81"/>
      <c r="I2419" s="81"/>
      <c r="J2419" s="81"/>
      <c r="K2419" s="81"/>
      <c r="L2419" s="81"/>
      <c r="M2419" s="81"/>
      <c r="N2419" s="81"/>
      <c r="O2419" s="81"/>
      <c r="P2419" s="81"/>
      <c r="Q2419" s="81"/>
    </row>
    <row r="2420" spans="1:17" ht="15">
      <c r="A2420" s="83">
        <v>8</v>
      </c>
      <c r="B2420" s="83">
        <v>2014</v>
      </c>
      <c r="C2420" s="84" t="s">
        <v>572</v>
      </c>
      <c r="D2420" s="84" t="s">
        <v>579</v>
      </c>
      <c r="F2420" s="81" t="s">
        <v>236</v>
      </c>
      <c r="G2420" s="81">
        <v>1</v>
      </c>
      <c r="H2420" s="81">
        <v>7</v>
      </c>
      <c r="I2420" s="81">
        <v>3</v>
      </c>
      <c r="J2420" s="81">
        <v>1</v>
      </c>
      <c r="K2420" s="81">
        <v>1</v>
      </c>
      <c r="L2420" s="81">
        <v>1</v>
      </c>
      <c r="M2420" s="81">
        <v>0</v>
      </c>
      <c r="N2420" s="81">
        <v>-1</v>
      </c>
      <c r="O2420" s="81">
        <v>-1</v>
      </c>
      <c r="P2420" s="81">
        <v>-1</v>
      </c>
      <c r="Q2420" s="81">
        <v>-4</v>
      </c>
    </row>
    <row r="2421" spans="1:17" ht="15">
      <c r="A2421" s="83">
        <v>8</v>
      </c>
      <c r="B2421" s="83">
        <v>2014</v>
      </c>
      <c r="C2421" s="84" t="s">
        <v>572</v>
      </c>
      <c r="D2421" s="84" t="s">
        <v>579</v>
      </c>
      <c r="F2421" s="81" t="s">
        <v>235</v>
      </c>
      <c r="G2421" s="81">
        <v>0</v>
      </c>
      <c r="H2421" s="81">
        <v>0</v>
      </c>
      <c r="I2421" s="81">
        <v>0</v>
      </c>
      <c r="J2421" s="81">
        <v>0</v>
      </c>
      <c r="K2421" s="81">
        <v>0</v>
      </c>
      <c r="L2421" s="81">
        <v>0</v>
      </c>
      <c r="M2421" s="81">
        <v>0</v>
      </c>
      <c r="N2421" s="81">
        <v>0</v>
      </c>
      <c r="O2421" s="81">
        <v>0</v>
      </c>
      <c r="P2421" s="81">
        <v>0</v>
      </c>
      <c r="Q2421" s="81">
        <v>0</v>
      </c>
    </row>
    <row r="2422" spans="1:17" ht="15">
      <c r="A2422" s="83">
        <v>8</v>
      </c>
      <c r="B2422" s="83">
        <v>2014</v>
      </c>
      <c r="C2422" s="84" t="s">
        <v>572</v>
      </c>
      <c r="D2422" s="84" t="s">
        <v>580</v>
      </c>
      <c r="F2422" s="81" t="s">
        <v>336</v>
      </c>
      <c r="G2422" s="81">
        <v>0</v>
      </c>
      <c r="H2422" s="81">
        <v>0</v>
      </c>
      <c r="I2422" s="81">
        <v>0</v>
      </c>
      <c r="J2422" s="81">
        <v>0</v>
      </c>
      <c r="K2422" s="81">
        <v>0</v>
      </c>
      <c r="L2422" s="81">
        <v>0</v>
      </c>
      <c r="M2422" s="81">
        <v>0</v>
      </c>
      <c r="N2422" s="81">
        <v>0</v>
      </c>
      <c r="O2422" s="81">
        <v>0</v>
      </c>
      <c r="P2422" s="81">
        <v>0</v>
      </c>
      <c r="Q2422" s="81">
        <v>0</v>
      </c>
    </row>
    <row r="2423" spans="1:17" ht="15">
      <c r="A2423" s="83">
        <v>8</v>
      </c>
      <c r="B2423" s="83">
        <v>2014</v>
      </c>
      <c r="C2423" s="84" t="s">
        <v>570</v>
      </c>
      <c r="F2423" s="81" t="s">
        <v>17</v>
      </c>
      <c r="G2423" s="81"/>
      <c r="H2423" s="81"/>
      <c r="I2423" s="81"/>
      <c r="J2423" s="81"/>
      <c r="K2423" s="81"/>
      <c r="L2423" s="81"/>
      <c r="M2423" s="81"/>
      <c r="N2423" s="81"/>
      <c r="O2423" s="81"/>
      <c r="P2423" s="81"/>
      <c r="Q2423" s="81"/>
    </row>
    <row r="2424" spans="1:17" ht="15">
      <c r="A2424" s="83">
        <v>8</v>
      </c>
      <c r="B2424" s="83">
        <v>2014</v>
      </c>
      <c r="C2424" s="84" t="s">
        <v>570</v>
      </c>
      <c r="D2424" s="84" t="s">
        <v>579</v>
      </c>
      <c r="F2424" s="81" t="s">
        <v>236</v>
      </c>
      <c r="G2424" s="81"/>
      <c r="H2424" s="81"/>
      <c r="I2424" s="81"/>
      <c r="J2424" s="81"/>
      <c r="K2424" s="81"/>
      <c r="L2424" s="81"/>
      <c r="M2424" s="81"/>
      <c r="N2424" s="81"/>
      <c r="O2424" s="81"/>
      <c r="P2424" s="81"/>
      <c r="Q2424" s="81"/>
    </row>
    <row r="2425" spans="1:17" ht="15">
      <c r="A2425" s="83">
        <v>8</v>
      </c>
      <c r="B2425" s="83">
        <v>2014</v>
      </c>
      <c r="C2425" s="84" t="s">
        <v>570</v>
      </c>
      <c r="D2425" s="84" t="s">
        <v>579</v>
      </c>
      <c r="F2425" s="81" t="s">
        <v>290</v>
      </c>
      <c r="G2425" s="81">
        <v>0</v>
      </c>
      <c r="H2425" s="81">
        <v>-1</v>
      </c>
      <c r="I2425" s="81">
        <v>-1</v>
      </c>
      <c r="J2425" s="81">
        <v>-2</v>
      </c>
      <c r="K2425" s="81">
        <v>-3</v>
      </c>
      <c r="L2425" s="81">
        <v>-4</v>
      </c>
      <c r="M2425" s="81">
        <v>-5</v>
      </c>
      <c r="N2425" s="81">
        <v>-6</v>
      </c>
      <c r="O2425" s="81">
        <v>-8</v>
      </c>
      <c r="P2425" s="81">
        <v>-9</v>
      </c>
      <c r="Q2425" s="81">
        <v>-10</v>
      </c>
    </row>
    <row r="2426" spans="1:17" ht="15">
      <c r="A2426" s="83">
        <v>8</v>
      </c>
      <c r="B2426" s="83">
        <v>2014</v>
      </c>
      <c r="C2426" s="84" t="s">
        <v>570</v>
      </c>
      <c r="D2426" s="84" t="s">
        <v>579</v>
      </c>
      <c r="F2426" s="81" t="s">
        <v>436</v>
      </c>
      <c r="G2426" s="81">
        <v>-1</v>
      </c>
      <c r="H2426" s="81">
        <v>-2</v>
      </c>
      <c r="I2426" s="81">
        <v>-2</v>
      </c>
      <c r="J2426" s="81">
        <v>-2</v>
      </c>
      <c r="K2426" s="81">
        <v>-3</v>
      </c>
      <c r="L2426" s="81">
        <v>-3</v>
      </c>
      <c r="M2426" s="81">
        <v>-4</v>
      </c>
      <c r="N2426" s="81">
        <v>-5</v>
      </c>
      <c r="O2426" s="81">
        <v>-6</v>
      </c>
      <c r="P2426" s="81">
        <v>-6</v>
      </c>
      <c r="Q2426" s="81">
        <v>-7</v>
      </c>
    </row>
    <row r="2427" spans="1:17" ht="15">
      <c r="A2427" s="83">
        <v>8</v>
      </c>
      <c r="B2427" s="83">
        <v>2014</v>
      </c>
      <c r="C2427" s="84" t="s">
        <v>570</v>
      </c>
      <c r="D2427" s="84" t="s">
        <v>579</v>
      </c>
      <c r="F2427" s="81" t="s">
        <v>446</v>
      </c>
      <c r="G2427" s="81">
        <v>0</v>
      </c>
      <c r="H2427" s="81">
        <v>1</v>
      </c>
      <c r="I2427" s="81">
        <v>2</v>
      </c>
      <c r="J2427" s="81">
        <v>2</v>
      </c>
      <c r="K2427" s="81">
        <v>2</v>
      </c>
      <c r="L2427" s="81">
        <v>2</v>
      </c>
      <c r="M2427" s="81">
        <v>2</v>
      </c>
      <c r="N2427" s="81">
        <v>2</v>
      </c>
      <c r="O2427" s="81">
        <v>2</v>
      </c>
      <c r="P2427" s="81">
        <v>2</v>
      </c>
      <c r="Q2427" s="81">
        <v>2</v>
      </c>
    </row>
    <row r="2428" spans="1:17" ht="15">
      <c r="A2428" s="83">
        <v>8</v>
      </c>
      <c r="B2428" s="83">
        <v>2014</v>
      </c>
      <c r="C2428" s="84" t="s">
        <v>570</v>
      </c>
      <c r="D2428" s="84" t="s">
        <v>579</v>
      </c>
      <c r="F2428" s="81" t="s">
        <v>498</v>
      </c>
      <c r="G2428" s="81">
        <v>-3</v>
      </c>
      <c r="H2428" s="81">
        <v>-4</v>
      </c>
      <c r="I2428" s="81">
        <v>-3</v>
      </c>
      <c r="J2428" s="81">
        <v>-2</v>
      </c>
      <c r="K2428" s="81">
        <v>-2</v>
      </c>
      <c r="L2428" s="81">
        <v>-2</v>
      </c>
      <c r="M2428" s="81">
        <v>-2</v>
      </c>
      <c r="N2428" s="81">
        <v>-1</v>
      </c>
      <c r="O2428" s="81">
        <v>-1</v>
      </c>
      <c r="P2428" s="81">
        <v>-1</v>
      </c>
      <c r="Q2428" s="81">
        <v>-1</v>
      </c>
    </row>
    <row r="2429" spans="1:17" ht="15">
      <c r="A2429" s="83">
        <v>8</v>
      </c>
      <c r="B2429" s="83">
        <v>2014</v>
      </c>
      <c r="C2429" s="84" t="s">
        <v>570</v>
      </c>
      <c r="D2429" s="84" t="s">
        <v>579</v>
      </c>
      <c r="F2429" s="81" t="s">
        <v>296</v>
      </c>
      <c r="G2429" s="81">
        <v>1</v>
      </c>
      <c r="H2429" s="81">
        <v>5</v>
      </c>
      <c r="I2429" s="81">
        <v>6</v>
      </c>
      <c r="J2429" s="81">
        <v>5</v>
      </c>
      <c r="K2429" s="81">
        <v>3</v>
      </c>
      <c r="L2429" s="81">
        <v>1</v>
      </c>
      <c r="M2429" s="81">
        <v>-1</v>
      </c>
      <c r="N2429" s="81">
        <v>-2</v>
      </c>
      <c r="O2429" s="81">
        <v>-5</v>
      </c>
      <c r="P2429" s="81">
        <v>-4</v>
      </c>
      <c r="Q2429" s="81">
        <v>-3</v>
      </c>
    </row>
    <row r="2430" spans="1:17" ht="15">
      <c r="A2430" s="83">
        <v>8</v>
      </c>
      <c r="B2430" s="83">
        <v>2014</v>
      </c>
      <c r="C2430" s="84" t="s">
        <v>570</v>
      </c>
      <c r="D2430" s="84" t="s">
        <v>579</v>
      </c>
      <c r="F2430" s="81" t="s">
        <v>235</v>
      </c>
      <c r="G2430" s="81">
        <v>0</v>
      </c>
      <c r="H2430" s="81">
        <v>-1</v>
      </c>
      <c r="I2430" s="81">
        <v>-1</v>
      </c>
      <c r="J2430" s="81">
        <v>-1</v>
      </c>
      <c r="K2430" s="81">
        <v>-1</v>
      </c>
      <c r="L2430" s="81">
        <v>0</v>
      </c>
      <c r="M2430" s="81">
        <v>-1</v>
      </c>
      <c r="N2430" s="81">
        <v>-1</v>
      </c>
      <c r="O2430" s="81">
        <v>-2</v>
      </c>
      <c r="P2430" s="81">
        <v>-3</v>
      </c>
      <c r="Q2430" s="81">
        <v>-4</v>
      </c>
    </row>
    <row r="2431" spans="1:17" ht="15">
      <c r="A2431" s="83">
        <v>8</v>
      </c>
      <c r="B2431" s="83">
        <v>2014</v>
      </c>
      <c r="C2431" s="84" t="s">
        <v>570</v>
      </c>
      <c r="D2431" s="84" t="s">
        <v>580</v>
      </c>
      <c r="F2431" s="81" t="s">
        <v>450</v>
      </c>
      <c r="G2431" s="81"/>
      <c r="H2431" s="81"/>
      <c r="I2431" s="81"/>
      <c r="J2431" s="81"/>
      <c r="K2431" s="81"/>
      <c r="L2431" s="81"/>
      <c r="M2431" s="81"/>
      <c r="N2431" s="81"/>
      <c r="O2431" s="81"/>
      <c r="P2431" s="81"/>
      <c r="Q2431" s="81"/>
    </row>
    <row r="2432" spans="1:17" ht="15">
      <c r="A2432" s="83">
        <v>8</v>
      </c>
      <c r="B2432" s="83">
        <v>2014</v>
      </c>
      <c r="C2432" s="84" t="s">
        <v>570</v>
      </c>
      <c r="D2432" s="84" t="s">
        <v>580</v>
      </c>
      <c r="F2432" s="81" t="s">
        <v>295</v>
      </c>
      <c r="G2432" s="81">
        <v>0</v>
      </c>
      <c r="H2432" s="81">
        <v>0</v>
      </c>
      <c r="I2432" s="81">
        <v>1</v>
      </c>
      <c r="J2432" s="81">
        <v>1</v>
      </c>
      <c r="K2432" s="81">
        <v>0</v>
      </c>
      <c r="L2432" s="81">
        <v>0</v>
      </c>
      <c r="M2432" s="81">
        <v>-1</v>
      </c>
      <c r="N2432" s="81">
        <v>-2</v>
      </c>
      <c r="O2432" s="81">
        <v>-2</v>
      </c>
      <c r="P2432" s="81">
        <v>-2</v>
      </c>
      <c r="Q2432" s="81">
        <v>-2</v>
      </c>
    </row>
    <row r="2433" spans="1:18" ht="15">
      <c r="A2433" s="83">
        <v>8</v>
      </c>
      <c r="B2433" s="83">
        <v>2014</v>
      </c>
      <c r="C2433" s="84" t="s">
        <v>570</v>
      </c>
      <c r="D2433" s="84" t="s">
        <v>580</v>
      </c>
      <c r="F2433" s="81" t="s">
        <v>296</v>
      </c>
      <c r="G2433" s="81">
        <v>4</v>
      </c>
      <c r="H2433" s="81">
        <v>-10</v>
      </c>
      <c r="I2433" s="81">
        <v>-26</v>
      </c>
      <c r="J2433" s="81">
        <v>-49</v>
      </c>
      <c r="K2433" s="81">
        <v>-66</v>
      </c>
      <c r="L2433" s="81">
        <v>-58</v>
      </c>
      <c r="M2433" s="81">
        <v>-53</v>
      </c>
      <c r="N2433" s="81">
        <v>-51</v>
      </c>
      <c r="O2433" s="81">
        <v>-50</v>
      </c>
      <c r="P2433" s="81">
        <v>-52</v>
      </c>
      <c r="Q2433" s="81">
        <v>-55</v>
      </c>
    </row>
    <row r="2434" spans="1:18" ht="15">
      <c r="A2434" s="83">
        <v>8</v>
      </c>
      <c r="B2434" s="83">
        <v>2014</v>
      </c>
      <c r="C2434" s="84" t="s">
        <v>571</v>
      </c>
      <c r="F2434" s="81" t="s">
        <v>20</v>
      </c>
      <c r="G2434" s="81"/>
      <c r="H2434" s="81"/>
      <c r="I2434" s="81"/>
      <c r="J2434" s="81"/>
      <c r="K2434" s="81"/>
      <c r="L2434" s="81"/>
      <c r="M2434" s="81"/>
      <c r="N2434" s="81"/>
      <c r="O2434" s="81"/>
      <c r="P2434" s="81"/>
      <c r="Q2434" s="81"/>
    </row>
    <row r="2435" spans="1:18" ht="15">
      <c r="A2435" s="83">
        <v>8</v>
      </c>
      <c r="B2435" s="83">
        <v>2014</v>
      </c>
      <c r="C2435" s="84" t="s">
        <v>571</v>
      </c>
      <c r="D2435" s="84" t="s">
        <v>579</v>
      </c>
      <c r="F2435" s="81" t="s">
        <v>236</v>
      </c>
      <c r="G2435" s="81"/>
      <c r="H2435" s="81"/>
      <c r="I2435" s="81"/>
      <c r="J2435" s="81"/>
      <c r="K2435" s="81"/>
      <c r="L2435" s="81"/>
      <c r="M2435" s="81"/>
      <c r="N2435" s="81"/>
      <c r="O2435" s="81"/>
      <c r="P2435" s="81"/>
      <c r="Q2435" s="81"/>
    </row>
    <row r="2436" spans="1:18" ht="15">
      <c r="A2436" s="83">
        <v>8</v>
      </c>
      <c r="B2436" s="83">
        <v>2014</v>
      </c>
      <c r="C2436" s="84" t="s">
        <v>571</v>
      </c>
      <c r="D2436" s="84" t="s">
        <v>579</v>
      </c>
      <c r="F2436" s="81" t="s">
        <v>510</v>
      </c>
      <c r="G2436" s="81">
        <v>0</v>
      </c>
      <c r="H2436" s="81">
        <v>0</v>
      </c>
      <c r="I2436" s="81">
        <v>-1</v>
      </c>
      <c r="J2436" s="81">
        <v>-1</v>
      </c>
      <c r="K2436" s="81">
        <v>-1</v>
      </c>
      <c r="L2436" s="81">
        <v>-3</v>
      </c>
      <c r="M2436" s="81">
        <v>-3</v>
      </c>
      <c r="N2436" s="81">
        <v>-4</v>
      </c>
      <c r="O2436" s="81">
        <v>-4</v>
      </c>
      <c r="P2436" s="81">
        <v>-4</v>
      </c>
      <c r="Q2436" s="81">
        <v>-4</v>
      </c>
    </row>
    <row r="2437" spans="1:18" ht="15">
      <c r="A2437" s="83">
        <v>8</v>
      </c>
      <c r="B2437" s="83">
        <v>2014</v>
      </c>
      <c r="C2437" s="84" t="s">
        <v>571</v>
      </c>
      <c r="D2437" s="84" t="s">
        <v>579</v>
      </c>
      <c r="F2437" s="81" t="s">
        <v>288</v>
      </c>
      <c r="G2437" s="81">
        <v>0</v>
      </c>
      <c r="H2437" s="81">
        <v>0</v>
      </c>
      <c r="I2437" s="81">
        <v>0</v>
      </c>
      <c r="J2437" s="81">
        <v>0</v>
      </c>
      <c r="K2437" s="81">
        <v>-1</v>
      </c>
      <c r="L2437" s="81">
        <v>-1</v>
      </c>
      <c r="M2437" s="81">
        <v>-1</v>
      </c>
      <c r="N2437" s="81">
        <v>-2</v>
      </c>
      <c r="O2437" s="81">
        <v>-2</v>
      </c>
      <c r="P2437" s="81">
        <v>-3</v>
      </c>
      <c r="Q2437" s="81">
        <v>-3</v>
      </c>
    </row>
    <row r="2438" spans="1:18" ht="15">
      <c r="A2438" s="83">
        <v>8</v>
      </c>
      <c r="B2438" s="83">
        <v>2014</v>
      </c>
      <c r="C2438" s="84" t="s">
        <v>571</v>
      </c>
      <c r="D2438" s="84" t="s">
        <v>579</v>
      </c>
      <c r="F2438" s="81" t="s">
        <v>290</v>
      </c>
      <c r="G2438" s="81">
        <v>-9</v>
      </c>
      <c r="H2438" s="81">
        <v>-5</v>
      </c>
      <c r="I2438" s="81">
        <v>-3</v>
      </c>
      <c r="J2438" s="81">
        <v>-1</v>
      </c>
      <c r="K2438" s="81">
        <v>0</v>
      </c>
      <c r="L2438" s="81">
        <v>0</v>
      </c>
      <c r="M2438" s="81">
        <v>0</v>
      </c>
      <c r="N2438" s="81">
        <v>0</v>
      </c>
      <c r="O2438" s="81">
        <v>0</v>
      </c>
      <c r="P2438" s="81">
        <v>0</v>
      </c>
      <c r="Q2438" s="81">
        <v>-1</v>
      </c>
    </row>
    <row r="2439" spans="1:18" ht="15">
      <c r="A2439" s="83">
        <v>8</v>
      </c>
      <c r="B2439" s="83">
        <v>2014</v>
      </c>
      <c r="C2439" s="84" t="s">
        <v>571</v>
      </c>
      <c r="D2439" s="84" t="s">
        <v>579</v>
      </c>
      <c r="F2439" s="81" t="s">
        <v>296</v>
      </c>
      <c r="G2439" s="81">
        <v>5</v>
      </c>
      <c r="H2439" s="81">
        <v>-9</v>
      </c>
      <c r="I2439" s="81">
        <v>-1</v>
      </c>
      <c r="J2439" s="81">
        <v>-3</v>
      </c>
      <c r="K2439" s="81">
        <v>0</v>
      </c>
      <c r="L2439" s="81">
        <v>3</v>
      </c>
      <c r="M2439" s="81">
        <v>0</v>
      </c>
      <c r="N2439" s="81">
        <v>1</v>
      </c>
      <c r="O2439" s="81">
        <v>0</v>
      </c>
      <c r="P2439" s="81">
        <v>0</v>
      </c>
      <c r="Q2439" s="81">
        <v>1</v>
      </c>
    </row>
    <row r="2440" spans="1:18" ht="15">
      <c r="A2440" s="83">
        <v>8</v>
      </c>
      <c r="B2440" s="83">
        <v>2014</v>
      </c>
      <c r="C2440" s="84" t="s">
        <v>571</v>
      </c>
      <c r="D2440" s="84" t="s">
        <v>579</v>
      </c>
      <c r="F2440" s="81" t="s">
        <v>235</v>
      </c>
      <c r="G2440" s="81">
        <v>-10</v>
      </c>
      <c r="H2440" s="81">
        <v>0</v>
      </c>
      <c r="I2440" s="81">
        <v>3</v>
      </c>
      <c r="J2440" s="81">
        <v>3</v>
      </c>
      <c r="K2440" s="81">
        <v>1</v>
      </c>
      <c r="L2440" s="81">
        <v>0</v>
      </c>
      <c r="M2440" s="81">
        <v>0</v>
      </c>
      <c r="N2440" s="81">
        <v>0</v>
      </c>
      <c r="O2440" s="81">
        <v>1</v>
      </c>
      <c r="P2440" s="81">
        <v>0</v>
      </c>
      <c r="Q2440" s="81">
        <v>0</v>
      </c>
    </row>
    <row r="2441" spans="1:18" ht="15">
      <c r="A2441" s="83">
        <v>8</v>
      </c>
      <c r="B2441" s="83">
        <v>2014</v>
      </c>
      <c r="C2441" s="84" t="s">
        <v>571</v>
      </c>
      <c r="D2441" s="84" t="s">
        <v>580</v>
      </c>
      <c r="F2441" s="81" t="s">
        <v>450</v>
      </c>
      <c r="G2441" s="81"/>
      <c r="H2441" s="81"/>
      <c r="I2441" s="81"/>
      <c r="J2441" s="81"/>
      <c r="K2441" s="81"/>
      <c r="L2441" s="81"/>
      <c r="M2441" s="81"/>
      <c r="N2441" s="81"/>
      <c r="O2441" s="81"/>
      <c r="P2441" s="81"/>
      <c r="Q2441" s="81"/>
    </row>
    <row r="2442" spans="1:18" ht="15">
      <c r="A2442" s="83">
        <v>8</v>
      </c>
      <c r="B2442" s="83">
        <v>2014</v>
      </c>
      <c r="C2442" s="84" t="s">
        <v>571</v>
      </c>
      <c r="D2442" s="84" t="s">
        <v>580</v>
      </c>
      <c r="F2442" s="81" t="s">
        <v>295</v>
      </c>
      <c r="G2442" s="81">
        <v>0</v>
      </c>
      <c r="H2442" s="81">
        <v>0</v>
      </c>
      <c r="I2442" s="81">
        <v>-1</v>
      </c>
      <c r="J2442" s="81">
        <v>-1</v>
      </c>
      <c r="K2442" s="81">
        <v>-2</v>
      </c>
      <c r="L2442" s="81">
        <v>-4</v>
      </c>
      <c r="M2442" s="81">
        <v>-5</v>
      </c>
      <c r="N2442" s="81">
        <v>-7</v>
      </c>
      <c r="O2442" s="81">
        <v>-9</v>
      </c>
      <c r="P2442" s="81">
        <v>-11</v>
      </c>
      <c r="Q2442" s="81">
        <v>-13</v>
      </c>
    </row>
    <row r="2443" spans="1:18" ht="15">
      <c r="A2443" s="83">
        <v>8</v>
      </c>
      <c r="B2443" s="83">
        <v>2014</v>
      </c>
      <c r="C2443" s="84" t="s">
        <v>571</v>
      </c>
      <c r="D2443" s="84" t="s">
        <v>580</v>
      </c>
      <c r="F2443" s="81" t="s">
        <v>296</v>
      </c>
      <c r="G2443" s="81">
        <v>1</v>
      </c>
      <c r="H2443" s="81">
        <v>-6</v>
      </c>
      <c r="I2443" s="81">
        <v>-9</v>
      </c>
      <c r="J2443" s="81">
        <v>-12</v>
      </c>
      <c r="K2443" s="81">
        <v>-11</v>
      </c>
      <c r="L2443" s="81">
        <v>-11</v>
      </c>
      <c r="M2443" s="81">
        <v>-8</v>
      </c>
      <c r="N2443" s="81">
        <v>-7</v>
      </c>
      <c r="O2443" s="81">
        <v>-6</v>
      </c>
      <c r="P2443" s="81">
        <v>-4</v>
      </c>
      <c r="Q2443" s="81">
        <v>-5</v>
      </c>
    </row>
    <row r="2444" spans="1:18" ht="15">
      <c r="A2444" s="83">
        <v>8</v>
      </c>
      <c r="B2444" s="83">
        <v>2014</v>
      </c>
      <c r="C2444" s="84" t="s">
        <v>575</v>
      </c>
      <c r="D2444" s="84" t="s">
        <v>586</v>
      </c>
      <c r="F2444" s="81" t="s">
        <v>533</v>
      </c>
      <c r="G2444" s="82">
        <f t="shared" ref="G2444:Q2444" si="102">+G2400+SUM(G2402:G2417)-SUM(G2420:G2443)</f>
        <v>-505.60099999999989</v>
      </c>
      <c r="H2444" s="82">
        <f t="shared" si="102"/>
        <v>-468.56900000000002</v>
      </c>
      <c r="I2444" s="82">
        <f t="shared" si="102"/>
        <v>-555.77</v>
      </c>
      <c r="J2444" s="82">
        <f t="shared" si="102"/>
        <v>-530.42099999999994</v>
      </c>
      <c r="K2444" s="82">
        <f t="shared" si="102"/>
        <v>-559.71</v>
      </c>
      <c r="L2444" s="82">
        <f t="shared" si="102"/>
        <v>-661.30599999999993</v>
      </c>
      <c r="M2444" s="82">
        <f t="shared" si="102"/>
        <v>-737.09199999999998</v>
      </c>
      <c r="N2444" s="82">
        <f t="shared" si="102"/>
        <v>-819.98599999999999</v>
      </c>
      <c r="O2444" s="82">
        <f t="shared" si="102"/>
        <v>-946.21900000000005</v>
      </c>
      <c r="P2444" s="82">
        <f t="shared" si="102"/>
        <v>-957.24999999999977</v>
      </c>
      <c r="Q2444" s="82">
        <f t="shared" si="102"/>
        <v>-959.66200000000003</v>
      </c>
    </row>
    <row r="2445" spans="1:18" ht="15">
      <c r="F2445" s="81"/>
      <c r="G2445" s="71">
        <v>-506.09399999999999</v>
      </c>
      <c r="H2445" s="71">
        <v>-469.03300000000002</v>
      </c>
      <c r="I2445" s="71">
        <v>-556.21100000000001</v>
      </c>
      <c r="J2445" s="71">
        <v>-530.21100000000001</v>
      </c>
      <c r="K2445" s="71">
        <v>-559.94600000000003</v>
      </c>
      <c r="L2445" s="71">
        <v>-661.19399999999996</v>
      </c>
      <c r="M2445" s="71">
        <v>-736.85900000000004</v>
      </c>
      <c r="N2445" s="71">
        <v>-819.88</v>
      </c>
      <c r="O2445" s="71">
        <v>-945.52300000000002</v>
      </c>
      <c r="P2445" s="71">
        <v>-957.08</v>
      </c>
      <c r="Q2445" s="71">
        <v>-959.86699999999996</v>
      </c>
    </row>
    <row r="2446" spans="1:18">
      <c r="A2446" s="83">
        <v>1</v>
      </c>
      <c r="B2446" s="83">
        <v>2015</v>
      </c>
      <c r="C2446" s="84" t="s">
        <v>572</v>
      </c>
      <c r="F2446" s="1" t="s">
        <v>174</v>
      </c>
      <c r="I2446" s="36"/>
      <c r="J2446" s="36"/>
      <c r="K2446" s="36"/>
      <c r="L2446" s="36"/>
      <c r="M2446" s="36"/>
      <c r="N2446" s="36"/>
      <c r="O2446" s="36"/>
      <c r="P2446" s="36"/>
      <c r="Q2446" s="36"/>
      <c r="R2446" s="36"/>
    </row>
    <row r="2447" spans="1:18">
      <c r="A2447" s="83">
        <v>1</v>
      </c>
      <c r="B2447" s="83">
        <v>2015</v>
      </c>
      <c r="C2447" s="84" t="s">
        <v>572</v>
      </c>
      <c r="D2447" s="84" t="s">
        <v>578</v>
      </c>
      <c r="F2447" s="1" t="s">
        <v>322</v>
      </c>
      <c r="G2447" s="36">
        <v>-81.387999999999991</v>
      </c>
      <c r="H2447" s="36">
        <v>18.279</v>
      </c>
      <c r="I2447" s="36">
        <v>10.812000000000001</v>
      </c>
      <c r="J2447" s="36">
        <v>7.226</v>
      </c>
      <c r="K2447" s="36">
        <v>4.7380000000000004</v>
      </c>
      <c r="L2447" s="36">
        <v>1.28</v>
      </c>
      <c r="M2447" s="36">
        <v>-1.7000000000000029E-2</v>
      </c>
      <c r="N2447" s="36">
        <v>-1.175</v>
      </c>
      <c r="O2447" s="36">
        <v>-1.6579999999999999</v>
      </c>
      <c r="P2447" s="36">
        <v>-1.6429999999999998</v>
      </c>
    </row>
    <row r="2448" spans="1:18">
      <c r="A2448" s="83">
        <v>1</v>
      </c>
      <c r="B2448" s="83">
        <v>2015</v>
      </c>
      <c r="C2448" s="84" t="s">
        <v>572</v>
      </c>
      <c r="D2448" s="84" t="s">
        <v>579</v>
      </c>
      <c r="F2448" s="1" t="s">
        <v>323</v>
      </c>
      <c r="G2448" s="36"/>
      <c r="H2448" s="36"/>
      <c r="I2448" s="36"/>
      <c r="J2448" s="36"/>
      <c r="K2448" s="36"/>
      <c r="L2448" s="36"/>
      <c r="M2448" s="36"/>
      <c r="N2448" s="36"/>
      <c r="O2448" s="36"/>
      <c r="P2448" s="36"/>
    </row>
    <row r="2449" spans="1:18">
      <c r="A2449" s="83">
        <v>1</v>
      </c>
      <c r="B2449" s="83">
        <v>2015</v>
      </c>
      <c r="C2449" s="84" t="s">
        <v>572</v>
      </c>
      <c r="D2449" s="84" t="s">
        <v>579</v>
      </c>
      <c r="F2449" s="1" t="s">
        <v>534</v>
      </c>
      <c r="G2449" s="36">
        <v>0.50421919999999987</v>
      </c>
      <c r="H2449" s="36">
        <v>-12.534814176000001</v>
      </c>
      <c r="I2449" s="36">
        <v>-10.63484134528</v>
      </c>
      <c r="J2449" s="36">
        <v>-14.5623907936384</v>
      </c>
      <c r="K2449" s="36">
        <v>-12.497858173447552</v>
      </c>
      <c r="L2449" s="36">
        <v>-16.644562826650976</v>
      </c>
      <c r="M2449" s="36">
        <v>-16.130385769450509</v>
      </c>
      <c r="N2449" s="36">
        <v>-17.446284382534021</v>
      </c>
      <c r="O2449" s="36">
        <v>-17.471358994010043</v>
      </c>
      <c r="P2449" s="36">
        <v>-17.903555119830344</v>
      </c>
    </row>
    <row r="2450" spans="1:18">
      <c r="A2450" s="83">
        <v>1</v>
      </c>
      <c r="B2450" s="83">
        <v>2015</v>
      </c>
      <c r="C2450" s="84" t="s">
        <v>572</v>
      </c>
      <c r="D2450" s="84" t="s">
        <v>580</v>
      </c>
      <c r="F2450" s="1" t="s">
        <v>535</v>
      </c>
      <c r="G2450" s="8">
        <v>0</v>
      </c>
      <c r="H2450" s="8">
        <v>2.4567665759999993</v>
      </c>
      <c r="I2450" s="8">
        <v>1.6797581452799994</v>
      </c>
      <c r="J2450" s="8">
        <v>1.1371383936383994</v>
      </c>
      <c r="K2450" s="8">
        <v>0.55171497344755138</v>
      </c>
      <c r="L2450" s="8">
        <v>6.7742126650977896E-2</v>
      </c>
      <c r="M2450" s="8">
        <v>-0.46593023054949273</v>
      </c>
      <c r="N2450" s="8">
        <v>-0.9772876174659777</v>
      </c>
      <c r="O2450" s="8">
        <v>-1.5240634059899567</v>
      </c>
      <c r="P2450" s="8">
        <v>-2.089907980169655</v>
      </c>
    </row>
    <row r="2451" spans="1:18">
      <c r="A2451" s="83">
        <v>1</v>
      </c>
      <c r="B2451" s="83">
        <v>2015</v>
      </c>
      <c r="F2451" s="36"/>
      <c r="G2451" s="36"/>
      <c r="H2451" s="36"/>
      <c r="I2451" s="36"/>
      <c r="J2451" s="36"/>
      <c r="K2451" s="36"/>
      <c r="L2451" s="36"/>
      <c r="M2451" s="36"/>
      <c r="N2451" s="36"/>
      <c r="O2451" s="36"/>
      <c r="P2451" s="36"/>
    </row>
    <row r="2452" spans="1:18">
      <c r="A2452" s="83">
        <v>1</v>
      </c>
      <c r="B2452" s="83">
        <v>2015</v>
      </c>
      <c r="C2452" s="84" t="s">
        <v>570</v>
      </c>
      <c r="F2452" s="36" t="s">
        <v>17</v>
      </c>
      <c r="H2452" s="36"/>
      <c r="I2452" s="36"/>
      <c r="J2452" s="36"/>
      <c r="K2452" s="36"/>
      <c r="L2452" s="36"/>
      <c r="M2452" s="36"/>
      <c r="N2452" s="36"/>
      <c r="O2452" s="36"/>
      <c r="P2452" s="36"/>
      <c r="Q2452" s="36"/>
    </row>
    <row r="2453" spans="1:18">
      <c r="A2453" s="83">
        <v>1</v>
      </c>
      <c r="B2453" s="83">
        <v>2015</v>
      </c>
      <c r="C2453" s="84" t="s">
        <v>570</v>
      </c>
      <c r="D2453" s="84" t="s">
        <v>578</v>
      </c>
      <c r="F2453" s="1" t="s">
        <v>322</v>
      </c>
      <c r="G2453" s="36">
        <v>29.156000000000002</v>
      </c>
      <c r="H2453" s="36">
        <v>11.232000000000001</v>
      </c>
      <c r="I2453" s="36">
        <v>-17.02</v>
      </c>
      <c r="J2453" s="36">
        <v>-34.024000000000001</v>
      </c>
      <c r="K2453" s="36">
        <v>-36.369</v>
      </c>
      <c r="L2453" s="36">
        <v>-38.766999999999996</v>
      </c>
      <c r="M2453" s="36">
        <v>-42.994999999999997</v>
      </c>
      <c r="N2453" s="36">
        <v>-40.147000000000006</v>
      </c>
      <c r="O2453" s="36">
        <v>-35.763999999999996</v>
      </c>
      <c r="P2453" s="36">
        <v>-29.146000000000001</v>
      </c>
    </row>
    <row r="2454" spans="1:18">
      <c r="A2454" s="83">
        <v>1</v>
      </c>
      <c r="B2454" s="83">
        <v>2015</v>
      </c>
      <c r="C2454" s="84" t="s">
        <v>570</v>
      </c>
      <c r="D2454" s="84" t="s">
        <v>579</v>
      </c>
      <c r="F2454" s="1" t="s">
        <v>323</v>
      </c>
      <c r="G2454" s="36">
        <v>-24.620227779691344</v>
      </c>
      <c r="H2454" s="36">
        <v>-25.895598949953801</v>
      </c>
      <c r="I2454" s="36">
        <v>-28.637819613840204</v>
      </c>
      <c r="J2454" s="36">
        <v>-22.422837935763152</v>
      </c>
      <c r="K2454" s="36">
        <v>-27.997326104712428</v>
      </c>
      <c r="L2454" s="36">
        <v>-30.527647993517348</v>
      </c>
      <c r="M2454" s="36">
        <v>-30.297549147589915</v>
      </c>
      <c r="N2454" s="36">
        <v>-28.290326661503187</v>
      </c>
      <c r="O2454" s="36">
        <v>-26.941068277951633</v>
      </c>
      <c r="P2454" s="36">
        <v>-25.965587828333472</v>
      </c>
    </row>
    <row r="2455" spans="1:18">
      <c r="A2455" s="83">
        <v>1</v>
      </c>
      <c r="B2455" s="83">
        <v>2015</v>
      </c>
      <c r="F2455" s="36"/>
      <c r="H2455" s="36"/>
      <c r="I2455" s="36"/>
      <c r="J2455" s="36"/>
      <c r="K2455" s="36"/>
      <c r="L2455" s="36"/>
      <c r="M2455" s="36"/>
      <c r="N2455" s="36"/>
      <c r="O2455" s="36"/>
      <c r="P2455" s="36"/>
      <c r="Q2455" s="36"/>
    </row>
    <row r="2456" spans="1:18">
      <c r="A2456" s="83">
        <v>1</v>
      </c>
      <c r="B2456" s="83">
        <v>2015</v>
      </c>
      <c r="C2456" s="84" t="s">
        <v>571</v>
      </c>
      <c r="F2456" s="1" t="s">
        <v>20</v>
      </c>
      <c r="I2456" s="36"/>
      <c r="J2456" s="36"/>
      <c r="K2456" s="36"/>
      <c r="L2456" s="36"/>
      <c r="M2456" s="36"/>
      <c r="N2456" s="36"/>
      <c r="O2456" s="36"/>
      <c r="P2456" s="36"/>
      <c r="Q2456" s="36"/>
      <c r="R2456" s="36"/>
    </row>
    <row r="2457" spans="1:18">
      <c r="A2457" s="83">
        <v>1</v>
      </c>
      <c r="B2457" s="83">
        <v>2015</v>
      </c>
      <c r="C2457" s="84" t="s">
        <v>571</v>
      </c>
      <c r="D2457" s="84" t="s">
        <v>578</v>
      </c>
      <c r="F2457" s="1" t="s">
        <v>322</v>
      </c>
      <c r="G2457" s="36">
        <v>-40.367999999999853</v>
      </c>
      <c r="H2457" s="36">
        <v>7.4490000000000167</v>
      </c>
      <c r="I2457" s="36">
        <v>-10.775999999999883</v>
      </c>
      <c r="J2457" s="36">
        <v>-6.2930000000001876</v>
      </c>
      <c r="K2457" s="36">
        <v>-11.395999999999749</v>
      </c>
      <c r="L2457" s="36">
        <v>-20.137999999999973</v>
      </c>
      <c r="M2457" s="36">
        <v>-9.4109999999997616</v>
      </c>
      <c r="N2457" s="36">
        <v>-14.890999999999895</v>
      </c>
      <c r="O2457" s="36">
        <v>-15.722000000000385</v>
      </c>
      <c r="P2457" s="36">
        <v>-15.594000000000047</v>
      </c>
    </row>
    <row r="2458" spans="1:18">
      <c r="A2458" s="83">
        <v>1</v>
      </c>
      <c r="B2458" s="83">
        <v>2015</v>
      </c>
      <c r="C2458" s="84" t="s">
        <v>571</v>
      </c>
      <c r="D2458" s="84" t="s">
        <v>579</v>
      </c>
      <c r="F2458" s="1" t="s">
        <v>323</v>
      </c>
      <c r="G2458" s="36">
        <v>-70.009991420308651</v>
      </c>
      <c r="H2458" s="36">
        <v>-16.424353450046194</v>
      </c>
      <c r="I2458" s="36">
        <v>-20.794097186159796</v>
      </c>
      <c r="J2458" s="36">
        <v>-17.476909664236842</v>
      </c>
      <c r="K2458" s="36">
        <v>-11.905530695287572</v>
      </c>
      <c r="L2458" s="36">
        <v>-7.9665313064826471</v>
      </c>
      <c r="M2458" s="36">
        <v>-11.467134852410078</v>
      </c>
      <c r="N2458" s="36">
        <v>-7.2011013384968159</v>
      </c>
      <c r="O2458" s="36">
        <v>-10.915509322048363</v>
      </c>
      <c r="P2458" s="36">
        <v>-9.4659490716665289</v>
      </c>
    </row>
    <row r="2459" spans="1:18">
      <c r="A2459" s="83">
        <v>1</v>
      </c>
      <c r="B2459" s="83">
        <v>2015</v>
      </c>
    </row>
    <row r="2460" spans="1:18">
      <c r="A2460" s="83">
        <v>1</v>
      </c>
      <c r="B2460" s="83">
        <v>2015</v>
      </c>
      <c r="C2460" s="84" t="s">
        <v>575</v>
      </c>
      <c r="D2460" s="84" t="s">
        <v>586</v>
      </c>
      <c r="F2460" s="36" t="s">
        <v>536</v>
      </c>
      <c r="G2460" s="36">
        <v>-467.50699999999972</v>
      </c>
      <c r="H2460" s="36">
        <v>-466.85300000000024</v>
      </c>
      <c r="I2460" s="36">
        <v>-488.80799999999965</v>
      </c>
      <c r="J2460" s="36">
        <v>-539.71200000000056</v>
      </c>
      <c r="K2460" s="36">
        <v>-652.37199999999973</v>
      </c>
      <c r="L2460" s="36">
        <v>-739.41299999999944</v>
      </c>
      <c r="M2460" s="36">
        <v>-813.94199999999898</v>
      </c>
      <c r="N2460" s="36">
        <v>-947.82100000000003</v>
      </c>
      <c r="O2460" s="36">
        <v>-953.37199999999939</v>
      </c>
      <c r="P2460" s="36">
        <v>-950.82500000000027</v>
      </c>
      <c r="Q2460" s="36">
        <v>-1087.5780000000004</v>
      </c>
    </row>
    <row r="2462" spans="1:18">
      <c r="A2462" s="83">
        <v>3</v>
      </c>
      <c r="B2462" s="83">
        <v>2015</v>
      </c>
      <c r="C2462" s="84" t="s">
        <v>574</v>
      </c>
      <c r="F2462" s="1" t="s">
        <v>399</v>
      </c>
    </row>
    <row r="2463" spans="1:18">
      <c r="A2463" s="83">
        <v>3</v>
      </c>
      <c r="B2463" s="83">
        <v>2015</v>
      </c>
      <c r="C2463" s="84" t="s">
        <v>572</v>
      </c>
      <c r="D2463" s="84" t="s">
        <v>578</v>
      </c>
      <c r="F2463" s="36" t="s">
        <v>155</v>
      </c>
      <c r="G2463" s="36">
        <v>1E-3</v>
      </c>
      <c r="H2463" s="36">
        <v>0.20200000000000001</v>
      </c>
      <c r="I2463" s="36">
        <v>0.46499999999999991</v>
      </c>
      <c r="J2463" s="36">
        <v>0.57600000000000007</v>
      </c>
      <c r="K2463" s="36">
        <v>0.75800000000000001</v>
      </c>
      <c r="L2463" s="36">
        <v>0.46999999999999992</v>
      </c>
      <c r="M2463" s="36">
        <v>0.46300000000000002</v>
      </c>
      <c r="N2463" s="36">
        <v>0.35499999999999998</v>
      </c>
      <c r="O2463" s="36">
        <v>0.31900000000000001</v>
      </c>
      <c r="P2463" s="36">
        <v>0.379</v>
      </c>
      <c r="Q2463" s="36">
        <v>7.0999999999999994E-2</v>
      </c>
    </row>
    <row r="2464" spans="1:18">
      <c r="A2464" s="83">
        <v>3</v>
      </c>
      <c r="B2464" s="83">
        <v>2015</v>
      </c>
      <c r="G2464" s="36"/>
      <c r="H2464" s="36"/>
      <c r="I2464" s="36"/>
      <c r="J2464" s="36"/>
      <c r="K2464" s="36"/>
      <c r="L2464" s="36"/>
      <c r="M2464" s="36"/>
      <c r="N2464" s="36"/>
      <c r="O2464" s="36"/>
      <c r="P2464" s="36"/>
      <c r="Q2464" s="36"/>
    </row>
    <row r="2465" spans="1:22">
      <c r="A2465" s="83">
        <v>3</v>
      </c>
      <c r="B2465" s="83">
        <v>2015</v>
      </c>
      <c r="C2465" s="84" t="s">
        <v>571</v>
      </c>
      <c r="F2465" s="36" t="s">
        <v>159</v>
      </c>
      <c r="G2465" s="36"/>
      <c r="H2465" s="36"/>
      <c r="I2465" s="36"/>
      <c r="J2465" s="36"/>
      <c r="K2465" s="36"/>
      <c r="L2465" s="36"/>
      <c r="M2465" s="36"/>
      <c r="N2465" s="36"/>
    </row>
    <row r="2466" spans="1:22">
      <c r="A2466" s="83">
        <v>3</v>
      </c>
      <c r="B2466" s="83">
        <v>2015</v>
      </c>
      <c r="C2466" s="84" t="s">
        <v>571</v>
      </c>
      <c r="D2466" s="84" t="s">
        <v>578</v>
      </c>
      <c r="F2466" s="1" t="s">
        <v>503</v>
      </c>
      <c r="G2466" s="36">
        <v>2.6949999999999998</v>
      </c>
      <c r="H2466" s="36">
        <v>7.968</v>
      </c>
      <c r="I2466" s="36">
        <v>10.961</v>
      </c>
      <c r="J2466" s="36">
        <v>11.223000000000001</v>
      </c>
      <c r="K2466" s="36">
        <v>9.843</v>
      </c>
      <c r="L2466" s="36">
        <v>9.5670000000000002</v>
      </c>
      <c r="M2466" s="36">
        <v>9.5690000000000008</v>
      </c>
      <c r="N2466" s="36">
        <v>9.3770000000000007</v>
      </c>
      <c r="O2466" s="36">
        <v>10.116</v>
      </c>
      <c r="P2466" s="36">
        <v>8.4649999999999999</v>
      </c>
      <c r="Q2466" s="36">
        <v>8.0739999999999998</v>
      </c>
    </row>
    <row r="2467" spans="1:22">
      <c r="A2467" s="83">
        <v>3</v>
      </c>
      <c r="B2467" s="83">
        <v>2015</v>
      </c>
      <c r="C2467" s="84" t="s">
        <v>571</v>
      </c>
      <c r="D2467" s="84" t="s">
        <v>578</v>
      </c>
      <c r="F2467" s="1" t="s">
        <v>532</v>
      </c>
      <c r="G2467" s="36">
        <v>0.67900000000008731</v>
      </c>
      <c r="H2467" s="36">
        <v>1.7880000000001146</v>
      </c>
      <c r="I2467" s="36">
        <v>2.5419999999999199</v>
      </c>
      <c r="J2467" s="36">
        <v>2.4889999999999746</v>
      </c>
      <c r="K2467" s="36">
        <v>2.7100000000000581</v>
      </c>
      <c r="L2467" s="36">
        <v>2.4939999999999181</v>
      </c>
      <c r="M2467" s="36">
        <v>2.5980000000001637</v>
      </c>
      <c r="N2467" s="36">
        <v>2.4970000000000891</v>
      </c>
      <c r="O2467" s="36">
        <v>2.1499999999998343</v>
      </c>
      <c r="P2467" s="36">
        <v>1.4889999999998709</v>
      </c>
      <c r="Q2467" s="36">
        <v>1.3209999999999127</v>
      </c>
    </row>
    <row r="2468" spans="1:22">
      <c r="A2468" s="83">
        <v>3</v>
      </c>
      <c r="B2468" s="83">
        <v>2015</v>
      </c>
      <c r="C2468" s="84" t="s">
        <v>571</v>
      </c>
      <c r="D2468" s="84" t="s">
        <v>578</v>
      </c>
      <c r="F2468" s="1" t="s">
        <v>537</v>
      </c>
      <c r="G2468" s="36">
        <v>-0.47599999999999998</v>
      </c>
      <c r="H2468" s="36">
        <v>0.91200000000000081</v>
      </c>
      <c r="I2468" s="36">
        <v>-0.23600000000000065</v>
      </c>
      <c r="J2468" s="36">
        <v>-1.1869999999999994</v>
      </c>
      <c r="K2468" s="36">
        <v>-3.5830000000000002</v>
      </c>
      <c r="L2468" s="36">
        <v>-3.3960000000000008</v>
      </c>
      <c r="M2468" s="36">
        <v>-5.7250000000000014</v>
      </c>
      <c r="N2468" s="36">
        <v>-6.5980000000000008</v>
      </c>
      <c r="O2468" s="36">
        <v>-7.5350000000000001</v>
      </c>
      <c r="P2468" s="36">
        <v>-8.0359999999999996</v>
      </c>
      <c r="Q2468" s="36">
        <v>-8.7330000000000005</v>
      </c>
    </row>
    <row r="2469" spans="1:22">
      <c r="A2469" s="83">
        <v>3</v>
      </c>
      <c r="B2469" s="83">
        <v>2015</v>
      </c>
      <c r="G2469" s="36"/>
      <c r="H2469" s="36"/>
      <c r="I2469" s="36"/>
      <c r="J2469" s="36"/>
      <c r="K2469" s="36"/>
      <c r="L2469" s="36"/>
      <c r="M2469" s="36"/>
      <c r="N2469" s="36"/>
      <c r="O2469" s="36"/>
      <c r="P2469" s="36"/>
      <c r="Q2469" s="36"/>
    </row>
    <row r="2470" spans="1:22">
      <c r="A2470" s="83">
        <v>3</v>
      </c>
      <c r="B2470" s="83">
        <v>2015</v>
      </c>
      <c r="C2470" s="84" t="s">
        <v>574</v>
      </c>
      <c r="F2470" s="36" t="s">
        <v>400</v>
      </c>
      <c r="G2470" s="36"/>
      <c r="N2470" s="36"/>
      <c r="O2470" s="36"/>
      <c r="P2470" s="36"/>
      <c r="Q2470" s="36"/>
      <c r="R2470" s="36"/>
      <c r="S2470" s="36"/>
      <c r="T2470" s="36"/>
      <c r="U2470" s="36"/>
      <c r="V2470" s="36"/>
    </row>
    <row r="2471" spans="1:22">
      <c r="A2471" s="83">
        <v>3</v>
      </c>
      <c r="B2471" s="83">
        <v>2015</v>
      </c>
      <c r="C2471" s="84" t="s">
        <v>572</v>
      </c>
      <c r="D2471" s="84" t="s">
        <v>579</v>
      </c>
      <c r="F2471" s="36" t="s">
        <v>155</v>
      </c>
      <c r="G2471" s="36"/>
      <c r="H2471" s="36"/>
      <c r="I2471" s="36"/>
      <c r="J2471" s="36"/>
      <c r="K2471" s="36"/>
      <c r="L2471" s="36"/>
      <c r="M2471" s="36"/>
      <c r="N2471" s="36"/>
      <c r="O2471" s="36"/>
      <c r="P2471" s="36"/>
      <c r="Q2471" s="36"/>
    </row>
    <row r="2472" spans="1:22">
      <c r="A2472" s="83">
        <v>3</v>
      </c>
      <c r="B2472" s="83">
        <v>2015</v>
      </c>
      <c r="C2472" s="84" t="s">
        <v>572</v>
      </c>
      <c r="D2472" s="84" t="s">
        <v>579</v>
      </c>
      <c r="F2472" s="1" t="s">
        <v>429</v>
      </c>
      <c r="G2472" s="36">
        <v>0.121</v>
      </c>
      <c r="H2472" s="36">
        <v>0.28100000000000003</v>
      </c>
      <c r="I2472" s="36">
        <v>0.41899999999999998</v>
      </c>
      <c r="J2472" s="36">
        <v>0.49599999999999994</v>
      </c>
      <c r="K2472" s="36">
        <v>0.53800000000000003</v>
      </c>
      <c r="L2472" s="36">
        <v>0.56999999999999995</v>
      </c>
      <c r="M2472" s="36">
        <v>0.44300000000000006</v>
      </c>
      <c r="N2472" s="36">
        <v>0.29499999999999998</v>
      </c>
      <c r="O2472" s="36">
        <v>0.20899999999999999</v>
      </c>
      <c r="P2472" s="36">
        <v>0.15900000000000003</v>
      </c>
      <c r="Q2472" s="36">
        <v>0.14099999999999996</v>
      </c>
    </row>
    <row r="2473" spans="1:22">
      <c r="A2473" s="83">
        <v>3</v>
      </c>
      <c r="B2473" s="83">
        <v>2015</v>
      </c>
      <c r="C2473" s="84" t="s">
        <v>572</v>
      </c>
      <c r="D2473" s="84" t="s">
        <v>579</v>
      </c>
      <c r="F2473" s="1" t="s">
        <v>431</v>
      </c>
      <c r="G2473" s="36">
        <v>0.58299999999999996</v>
      </c>
      <c r="H2473" s="36">
        <v>0.496</v>
      </c>
      <c r="I2473" s="36">
        <v>0.48299999999999998</v>
      </c>
      <c r="J2473" s="36">
        <v>0.46100000000000002</v>
      </c>
      <c r="K2473" s="36">
        <v>0.40699999999999997</v>
      </c>
      <c r="L2473" s="36">
        <v>0.29599999999999999</v>
      </c>
      <c r="M2473" s="36">
        <v>0.24</v>
      </c>
      <c r="N2473" s="36">
        <v>0.36099999999999999</v>
      </c>
      <c r="O2473" s="36">
        <v>0.39600000000000002</v>
      </c>
      <c r="P2473" s="36">
        <v>0.34799999999999998</v>
      </c>
      <c r="Q2473" s="36">
        <v>0.40100000000000002</v>
      </c>
    </row>
    <row r="2474" spans="1:22">
      <c r="A2474" s="83">
        <v>3</v>
      </c>
      <c r="B2474" s="83">
        <v>2015</v>
      </c>
      <c r="C2474" s="84" t="s">
        <v>572</v>
      </c>
      <c r="D2474" s="84" t="s">
        <v>580</v>
      </c>
      <c r="F2474" s="1" t="s">
        <v>519</v>
      </c>
      <c r="G2474" s="36">
        <v>9.8419999999999996E-4</v>
      </c>
      <c r="H2474" s="36">
        <v>1.8518E-2</v>
      </c>
      <c r="I2474" s="36">
        <v>3.3633700000000002E-2</v>
      </c>
      <c r="J2474" s="36">
        <v>5.8600699999999999E-2</v>
      </c>
      <c r="K2474" s="36">
        <v>7.4359599999999998E-2</v>
      </c>
      <c r="L2474" s="36">
        <v>9.1253000000000001E-2</v>
      </c>
      <c r="M2474" s="36">
        <v>0.1095496</v>
      </c>
      <c r="N2474" s="36">
        <v>0.12644610000000001</v>
      </c>
      <c r="O2474" s="36">
        <v>0.14538210000000004</v>
      </c>
      <c r="P2474" s="36">
        <v>0.16033599999999998</v>
      </c>
      <c r="Q2474" s="36">
        <v>0.18020849999999999</v>
      </c>
    </row>
    <row r="2475" spans="1:22">
      <c r="A2475" s="83">
        <v>3</v>
      </c>
      <c r="B2475" s="83">
        <v>2015</v>
      </c>
      <c r="G2475" s="36"/>
      <c r="M2475" s="36"/>
      <c r="N2475" s="36"/>
      <c r="O2475" s="36"/>
      <c r="P2475" s="36"/>
      <c r="Q2475" s="36"/>
      <c r="R2475" s="36"/>
      <c r="S2475" s="36"/>
      <c r="T2475" s="36"/>
      <c r="U2475" s="36"/>
      <c r="V2475" s="36"/>
    </row>
    <row r="2476" spans="1:22">
      <c r="A2476" s="83">
        <v>3</v>
      </c>
      <c r="B2476" s="83">
        <v>2015</v>
      </c>
      <c r="C2476" s="84" t="s">
        <v>571</v>
      </c>
      <c r="F2476" s="36" t="s">
        <v>159</v>
      </c>
      <c r="H2476" s="36"/>
      <c r="I2476" s="36"/>
      <c r="J2476" s="36"/>
      <c r="K2476" s="36"/>
      <c r="L2476" s="36"/>
      <c r="M2476" s="36"/>
      <c r="N2476" s="36"/>
      <c r="O2476" s="36"/>
      <c r="P2476" s="36"/>
      <c r="Q2476" s="36"/>
      <c r="R2476" s="36"/>
      <c r="S2476" s="36"/>
      <c r="T2476" s="36"/>
      <c r="U2476" s="36"/>
      <c r="V2476" s="36"/>
    </row>
    <row r="2477" spans="1:22">
      <c r="A2477" s="83">
        <v>3</v>
      </c>
      <c r="B2477" s="83">
        <v>2015</v>
      </c>
      <c r="C2477" s="84" t="s">
        <v>571</v>
      </c>
      <c r="D2477" s="84" t="s">
        <v>579</v>
      </c>
      <c r="F2477" s="36" t="s">
        <v>429</v>
      </c>
      <c r="L2477" s="36"/>
      <c r="M2477" s="36"/>
      <c r="N2477" s="36"/>
      <c r="O2477" s="36"/>
      <c r="P2477" s="36"/>
      <c r="Q2477" s="36"/>
      <c r="R2477" s="36"/>
      <c r="S2477" s="36"/>
      <c r="T2477" s="36"/>
      <c r="U2477" s="36"/>
    </row>
    <row r="2478" spans="1:22">
      <c r="A2478" s="83">
        <v>3</v>
      </c>
      <c r="B2478" s="83">
        <v>2015</v>
      </c>
      <c r="C2478" s="84" t="s">
        <v>571</v>
      </c>
      <c r="D2478" s="84" t="s">
        <v>579</v>
      </c>
      <c r="F2478" s="36" t="s">
        <v>528</v>
      </c>
      <c r="G2478" s="36">
        <v>-3.516</v>
      </c>
      <c r="H2478" s="36">
        <v>-11.381</v>
      </c>
      <c r="I2478" s="36">
        <v>-14.59</v>
      </c>
      <c r="J2478" s="36">
        <v>-18.138000000000002</v>
      </c>
      <c r="K2478" s="36">
        <v>-19.66</v>
      </c>
      <c r="L2478" s="36">
        <v>-21.53</v>
      </c>
      <c r="M2478" s="36">
        <v>-23.934999999999999</v>
      </c>
      <c r="N2478" s="36">
        <v>-25.263000000000002</v>
      </c>
      <c r="O2478" s="36">
        <v>-25.303999999999998</v>
      </c>
      <c r="P2478" s="36">
        <v>-24.797000000000001</v>
      </c>
      <c r="Q2478" s="36">
        <v>-24.794</v>
      </c>
    </row>
    <row r="2479" spans="1:22">
      <c r="A2479" s="83">
        <v>3</v>
      </c>
      <c r="B2479" s="83">
        <v>2015</v>
      </c>
      <c r="C2479" s="84" t="s">
        <v>571</v>
      </c>
      <c r="D2479" s="84" t="s">
        <v>579</v>
      </c>
      <c r="F2479" s="36" t="s">
        <v>290</v>
      </c>
      <c r="G2479" s="36">
        <v>4.3049999999999997</v>
      </c>
      <c r="H2479" s="36">
        <v>-2.0470000000000002</v>
      </c>
      <c r="I2479" s="36">
        <v>-5.5759999999999996</v>
      </c>
      <c r="J2479" s="36">
        <v>-3.589</v>
      </c>
      <c r="K2479" s="36">
        <v>0.73899999999999999</v>
      </c>
      <c r="L2479" s="36">
        <v>0.75</v>
      </c>
      <c r="M2479" s="36">
        <v>1.37</v>
      </c>
      <c r="N2479" s="36">
        <v>9.8960000000000008</v>
      </c>
      <c r="O2479" s="36">
        <v>9.141</v>
      </c>
      <c r="P2479" s="36">
        <v>2.6859999999999999</v>
      </c>
      <c r="Q2479" s="36">
        <v>4.9029999999999996</v>
      </c>
    </row>
    <row r="2480" spans="1:22">
      <c r="A2480" s="83">
        <v>3</v>
      </c>
      <c r="B2480" s="83">
        <v>2015</v>
      </c>
      <c r="C2480" s="84" t="s">
        <v>571</v>
      </c>
      <c r="D2480" s="84" t="s">
        <v>579</v>
      </c>
      <c r="F2480" s="36" t="s">
        <v>480</v>
      </c>
      <c r="G2480" s="36">
        <v>8.0820000000000007</v>
      </c>
      <c r="H2480" s="36">
        <v>6.4550000000000001</v>
      </c>
      <c r="I2480" s="36">
        <v>2.5059999999999998</v>
      </c>
      <c r="J2480" s="36">
        <v>-0.755</v>
      </c>
      <c r="K2480" s="36">
        <v>-4.8520000000000003</v>
      </c>
      <c r="L2480" s="36">
        <v>-7.7619999999999996</v>
      </c>
      <c r="M2480" s="36">
        <v>-9.2550000000000008</v>
      </c>
      <c r="N2480" s="36">
        <v>-10.513</v>
      </c>
      <c r="O2480" s="36">
        <v>-10.829000000000001</v>
      </c>
      <c r="P2480" s="36">
        <v>-11.436999999999999</v>
      </c>
      <c r="Q2480" s="36">
        <v>-12.128</v>
      </c>
    </row>
    <row r="2481" spans="1:22">
      <c r="A2481" s="83">
        <v>3</v>
      </c>
      <c r="B2481" s="83">
        <v>2015</v>
      </c>
      <c r="C2481" s="84" t="s">
        <v>571</v>
      </c>
      <c r="D2481" s="84" t="s">
        <v>579</v>
      </c>
      <c r="F2481" s="36" t="s">
        <v>506</v>
      </c>
      <c r="G2481" s="36">
        <v>10.247892564465765</v>
      </c>
      <c r="H2481" s="36">
        <v>2.0029112241271849</v>
      </c>
      <c r="I2481" s="36">
        <v>2.2751857318474511</v>
      </c>
      <c r="J2481" s="36">
        <v>2.4324988038588753</v>
      </c>
      <c r="K2481" s="36">
        <v>2.5989953172042588</v>
      </c>
      <c r="L2481" s="36">
        <v>2.722</v>
      </c>
      <c r="M2481" s="36">
        <v>2.7829999999999999</v>
      </c>
      <c r="N2481" s="36">
        <v>2.8820000000000001</v>
      </c>
      <c r="O2481" s="36">
        <v>2.9689999999999999</v>
      </c>
      <c r="P2481" s="36">
        <v>3.0640000000000001</v>
      </c>
      <c r="Q2481" s="36">
        <v>3.16</v>
      </c>
    </row>
    <row r="2482" spans="1:22">
      <c r="A2482" s="83">
        <v>3</v>
      </c>
      <c r="B2482" s="83">
        <v>2015</v>
      </c>
      <c r="C2482" s="84" t="s">
        <v>571</v>
      </c>
      <c r="D2482" s="84" t="s">
        <v>579</v>
      </c>
      <c r="F2482" s="36" t="s">
        <v>296</v>
      </c>
      <c r="G2482" s="36">
        <v>-0.26389256446576681</v>
      </c>
      <c r="H2482" s="36">
        <v>0.52108877587281555</v>
      </c>
      <c r="I2482" s="36">
        <v>-6.7491857318474509</v>
      </c>
      <c r="J2482" s="36">
        <v>-15.32749880385888</v>
      </c>
      <c r="K2482" s="36">
        <v>-7.9649953172042558</v>
      </c>
      <c r="L2482" s="36">
        <v>1.7220000000000049</v>
      </c>
      <c r="M2482" s="36">
        <v>-0.99500000000000455</v>
      </c>
      <c r="N2482" s="36">
        <v>-2.8079999999999963</v>
      </c>
      <c r="O2482" s="36">
        <v>0.11499999999999488</v>
      </c>
      <c r="P2482" s="36">
        <v>-0.30499999999999616</v>
      </c>
      <c r="Q2482" s="36">
        <v>-1.4349999999999987</v>
      </c>
    </row>
    <row r="2483" spans="1:22">
      <c r="A2483" s="83">
        <v>3</v>
      </c>
      <c r="B2483" s="83">
        <v>2015</v>
      </c>
      <c r="G2483" s="36"/>
      <c r="M2483" s="36"/>
      <c r="N2483" s="36"/>
      <c r="O2483" s="36"/>
      <c r="P2483" s="36"/>
      <c r="Q2483" s="36"/>
      <c r="R2483" s="36"/>
      <c r="S2483" s="36"/>
      <c r="T2483" s="36"/>
      <c r="U2483" s="36"/>
      <c r="V2483" s="36"/>
    </row>
    <row r="2484" spans="1:22">
      <c r="A2484" s="83">
        <v>3</v>
      </c>
      <c r="B2484" s="83">
        <v>2015</v>
      </c>
      <c r="C2484" s="84" t="s">
        <v>571</v>
      </c>
      <c r="D2484" s="84" t="s">
        <v>579</v>
      </c>
      <c r="F2484" s="36" t="s">
        <v>431</v>
      </c>
      <c r="G2484" s="36">
        <v>-0.59699999999999998</v>
      </c>
      <c r="H2484" s="36">
        <v>1.855</v>
      </c>
      <c r="I2484" s="36">
        <v>2.081</v>
      </c>
      <c r="J2484" s="36">
        <v>1.0029999999999999</v>
      </c>
      <c r="K2484" s="36">
        <v>0.78</v>
      </c>
      <c r="L2484" s="36">
        <v>0.29599999999999999</v>
      </c>
      <c r="M2484" s="36">
        <v>0.376</v>
      </c>
      <c r="N2484" s="36">
        <v>0.40600000000000003</v>
      </c>
      <c r="O2484" s="36">
        <v>4.7E-2</v>
      </c>
      <c r="P2484" s="36">
        <v>-0.111</v>
      </c>
      <c r="Q2484" s="36">
        <v>0.214</v>
      </c>
    </row>
    <row r="2485" spans="1:22">
      <c r="A2485" s="83">
        <v>3</v>
      </c>
      <c r="B2485" s="83">
        <v>2015</v>
      </c>
      <c r="G2485" s="36"/>
      <c r="L2485" s="36"/>
      <c r="M2485" s="36"/>
      <c r="N2485" s="36"/>
      <c r="O2485" s="36"/>
      <c r="P2485" s="36"/>
      <c r="Q2485" s="36"/>
      <c r="R2485" s="36"/>
      <c r="S2485" s="36"/>
      <c r="T2485" s="36"/>
      <c r="U2485" s="36"/>
    </row>
    <row r="2486" spans="1:22">
      <c r="A2486" s="83">
        <v>3</v>
      </c>
      <c r="B2486" s="83">
        <v>2015</v>
      </c>
      <c r="C2486" s="84" t="s">
        <v>571</v>
      </c>
      <c r="D2486" s="84" t="s">
        <v>580</v>
      </c>
      <c r="F2486" s="1" t="s">
        <v>450</v>
      </c>
      <c r="H2486" s="36"/>
      <c r="I2486" s="36"/>
      <c r="J2486" s="36"/>
      <c r="K2486" s="36"/>
      <c r="L2486" s="36"/>
      <c r="M2486" s="36"/>
      <c r="N2486" s="36"/>
      <c r="O2486" s="36"/>
      <c r="P2486" s="36"/>
      <c r="Q2486" s="36"/>
    </row>
    <row r="2487" spans="1:22">
      <c r="A2487" s="83">
        <v>3</v>
      </c>
      <c r="B2487" s="83">
        <v>2015</v>
      </c>
      <c r="C2487" s="84" t="s">
        <v>571</v>
      </c>
      <c r="D2487" s="84" t="s">
        <v>580</v>
      </c>
      <c r="F2487" s="1" t="s">
        <v>295</v>
      </c>
      <c r="G2487" s="36">
        <v>-0.1029842</v>
      </c>
      <c r="H2487" s="36">
        <v>-0.51951800000000004</v>
      </c>
      <c r="I2487" s="36">
        <v>-1.0086337000000001</v>
      </c>
      <c r="J2487" s="36">
        <v>-2.2346007000000001</v>
      </c>
      <c r="K2487" s="36">
        <v>-3.7113595999999998</v>
      </c>
      <c r="L2487" s="36">
        <v>-5.3502529999999995</v>
      </c>
      <c r="M2487" s="36">
        <v>-7.2605496</v>
      </c>
      <c r="N2487" s="36">
        <v>-9.3594460999999995</v>
      </c>
      <c r="O2487" s="36">
        <v>-11.533382100000001</v>
      </c>
      <c r="P2487" s="36">
        <v>-13.574335999999999</v>
      </c>
      <c r="Q2487" s="36">
        <v>-15.5852085</v>
      </c>
    </row>
    <row r="2488" spans="1:22">
      <c r="A2488" s="83">
        <v>3</v>
      </c>
      <c r="B2488" s="83">
        <v>2015</v>
      </c>
      <c r="C2488" s="84" t="s">
        <v>571</v>
      </c>
      <c r="D2488" s="84" t="s">
        <v>580</v>
      </c>
      <c r="F2488" s="1" t="s">
        <v>296</v>
      </c>
      <c r="G2488" s="36">
        <v>2.12</v>
      </c>
      <c r="H2488" s="36">
        <v>1.2370000000000001</v>
      </c>
      <c r="I2488" s="36">
        <v>-0.11799999999999999</v>
      </c>
      <c r="J2488" s="36">
        <v>-2.202</v>
      </c>
      <c r="K2488" s="36">
        <v>-4.6689999999999996</v>
      </c>
      <c r="L2488" s="36">
        <v>-6.3940000000000001</v>
      </c>
      <c r="M2488" s="36">
        <v>-8.3030000000000008</v>
      </c>
      <c r="N2488" s="36">
        <v>-7.8360000000000003</v>
      </c>
      <c r="O2488" s="36">
        <v>-6.2430000000000003</v>
      </c>
      <c r="P2488" s="36">
        <v>-5.3719999999999999</v>
      </c>
      <c r="Q2488" s="36">
        <v>-3.5009999999999999</v>
      </c>
    </row>
    <row r="2489" spans="1:22">
      <c r="A2489" s="83">
        <v>3</v>
      </c>
      <c r="B2489" s="83">
        <v>2015</v>
      </c>
      <c r="M2489" s="36"/>
      <c r="N2489" s="36"/>
      <c r="O2489" s="36"/>
      <c r="P2489" s="36"/>
      <c r="Q2489" s="36"/>
      <c r="R2489" s="36"/>
      <c r="S2489" s="36"/>
      <c r="T2489" s="36"/>
      <c r="U2489" s="36"/>
      <c r="V2489" s="36"/>
    </row>
    <row r="2490" spans="1:22">
      <c r="A2490" s="83">
        <v>3</v>
      </c>
      <c r="B2490" s="83">
        <v>2015</v>
      </c>
      <c r="C2490" s="84" t="s">
        <v>575</v>
      </c>
      <c r="D2490" s="84" t="s">
        <v>586</v>
      </c>
      <c r="F2490" s="36" t="s">
        <v>538</v>
      </c>
      <c r="G2490" s="36">
        <v>-485.58799999999997</v>
      </c>
      <c r="H2490" s="36">
        <v>-454.90199999999993</v>
      </c>
      <c r="I2490" s="36">
        <v>-454.8319999999996</v>
      </c>
      <c r="J2490" s="36">
        <v>-488.81600000000049</v>
      </c>
      <c r="K2490" s="36">
        <v>-606.92400000000066</v>
      </c>
      <c r="L2490" s="36">
        <v>-695.68899999999826</v>
      </c>
      <c r="M2490" s="36">
        <v>-762.6099999999999</v>
      </c>
      <c r="N2490" s="36">
        <v>-900.37700000000075</v>
      </c>
      <c r="O2490" s="36">
        <v>-907.43500000000051</v>
      </c>
      <c r="P2490" s="36">
        <v>-899.34899999999993</v>
      </c>
      <c r="Q2490" s="36">
        <v>-1038.4010000000005</v>
      </c>
    </row>
    <row r="2491" spans="1:22">
      <c r="F2491" s="36"/>
      <c r="G2491" s="36"/>
      <c r="H2491" s="36"/>
      <c r="I2491" s="36"/>
      <c r="J2491" s="36"/>
      <c r="K2491" s="36"/>
      <c r="L2491" s="36"/>
      <c r="M2491" s="36"/>
      <c r="N2491" s="36"/>
      <c r="O2491" s="36"/>
      <c r="P2491" s="36"/>
      <c r="Q2491" s="36"/>
    </row>
    <row r="2492" spans="1:22">
      <c r="A2492" s="83">
        <v>8</v>
      </c>
      <c r="B2492" s="83">
        <v>2015</v>
      </c>
      <c r="C2492" s="84" t="s">
        <v>574</v>
      </c>
      <c r="F2492" s="1" t="s">
        <v>399</v>
      </c>
    </row>
    <row r="2493" spans="1:22">
      <c r="A2493" s="83">
        <v>8</v>
      </c>
      <c r="B2493" s="83">
        <v>2015</v>
      </c>
      <c r="C2493" s="84" t="s">
        <v>572</v>
      </c>
      <c r="D2493" s="84" t="s">
        <v>578</v>
      </c>
      <c r="F2493" s="36" t="s">
        <v>155</v>
      </c>
      <c r="G2493" s="36"/>
      <c r="H2493" s="36"/>
      <c r="I2493" s="36"/>
      <c r="J2493" s="36"/>
      <c r="K2493" s="36"/>
      <c r="L2493" s="36"/>
      <c r="M2493" s="36"/>
      <c r="N2493" s="36"/>
      <c r="O2493" s="36"/>
      <c r="P2493" s="36"/>
      <c r="Q2493" s="36"/>
      <c r="R2493" s="36"/>
      <c r="S2493" s="36"/>
      <c r="T2493" s="36"/>
    </row>
    <row r="2494" spans="1:22">
      <c r="A2494" s="83">
        <v>8</v>
      </c>
      <c r="B2494" s="83">
        <v>2015</v>
      </c>
      <c r="C2494" s="84" t="s">
        <v>572</v>
      </c>
      <c r="D2494" s="84" t="s">
        <v>578</v>
      </c>
      <c r="F2494" s="1" t="s">
        <v>503</v>
      </c>
      <c r="G2494" s="36">
        <v>0.27600000000000002</v>
      </c>
      <c r="H2494" s="36">
        <v>0.52700000000000002</v>
      </c>
      <c r="I2494" s="36">
        <v>1.083</v>
      </c>
      <c r="J2494" s="36">
        <v>0.93399999999999994</v>
      </c>
      <c r="K2494" s="36">
        <v>0.65700000000000003</v>
      </c>
      <c r="L2494" s="36">
        <v>0.66300000000000003</v>
      </c>
      <c r="M2494" s="36">
        <v>0.72899999999999998</v>
      </c>
      <c r="N2494" s="36">
        <v>0.77699999999999991</v>
      </c>
      <c r="O2494" s="36">
        <v>0.83299999999999996</v>
      </c>
      <c r="P2494" s="36">
        <v>0.87400000000000011</v>
      </c>
      <c r="Q2494" s="36">
        <v>0.91400000000000003</v>
      </c>
      <c r="R2494" s="36"/>
      <c r="S2494" s="36"/>
    </row>
    <row r="2495" spans="1:22">
      <c r="A2495" s="83">
        <v>8</v>
      </c>
      <c r="B2495" s="83">
        <v>2015</v>
      </c>
      <c r="C2495" s="84" t="s">
        <v>572</v>
      </c>
      <c r="D2495" s="84" t="s">
        <v>578</v>
      </c>
      <c r="F2495" s="1" t="s">
        <v>504</v>
      </c>
      <c r="G2495" s="36">
        <v>2.8000000000000001E-2</v>
      </c>
      <c r="H2495" s="36">
        <v>4.9000000000000002E-2</v>
      </c>
      <c r="I2495" s="36">
        <v>0.30199999999999999</v>
      </c>
      <c r="J2495" s="36">
        <v>5.2999999999999999E-2</v>
      </c>
      <c r="K2495" s="36">
        <v>3.9E-2</v>
      </c>
      <c r="L2495" s="36">
        <v>5.8010000000000002</v>
      </c>
      <c r="M2495" s="36">
        <v>-5.7140000000000004</v>
      </c>
      <c r="N2495" s="36">
        <v>7.5999999999999998E-2</v>
      </c>
      <c r="O2495" s="36">
        <v>0.104</v>
      </c>
      <c r="P2495" s="36">
        <v>0.108</v>
      </c>
      <c r="Q2495" s="36">
        <v>0.11</v>
      </c>
      <c r="R2495" s="36"/>
      <c r="S2495" s="36"/>
    </row>
    <row r="2496" spans="1:22">
      <c r="A2496" s="83">
        <v>8</v>
      </c>
      <c r="B2496" s="83">
        <v>2015</v>
      </c>
      <c r="C2496" s="84" t="s">
        <v>572</v>
      </c>
      <c r="D2496" s="84" t="s">
        <v>578</v>
      </c>
      <c r="F2496" s="1" t="s">
        <v>532</v>
      </c>
      <c r="G2496" s="36">
        <v>0.11900000000000001</v>
      </c>
      <c r="H2496" s="36">
        <v>0.158</v>
      </c>
      <c r="I2496" s="36">
        <v>0.38700000000000001</v>
      </c>
      <c r="J2496" s="36">
        <v>0.312</v>
      </c>
      <c r="K2496" s="36">
        <v>9.7000000000000003E-2</v>
      </c>
      <c r="L2496" s="36">
        <v>8.6999999999999994E-2</v>
      </c>
      <c r="M2496" s="36">
        <v>9.5999999999999988E-2</v>
      </c>
      <c r="N2496" s="36">
        <v>9.7999999999999976E-2</v>
      </c>
      <c r="O2496" s="36">
        <v>0.10299999999999998</v>
      </c>
      <c r="P2496" s="36">
        <v>0.11</v>
      </c>
      <c r="Q2496" s="36">
        <v>0.11600000000000001</v>
      </c>
      <c r="R2496" s="36"/>
      <c r="S2496" s="36"/>
    </row>
    <row r="2497" spans="1:25">
      <c r="A2497" s="83">
        <v>8</v>
      </c>
      <c r="B2497" s="83">
        <v>2015</v>
      </c>
      <c r="C2497" s="84" t="s">
        <v>572</v>
      </c>
      <c r="D2497" s="84" t="s">
        <v>578</v>
      </c>
      <c r="F2497" s="1" t="s">
        <v>296</v>
      </c>
      <c r="G2497" s="36">
        <v>-1.407</v>
      </c>
      <c r="H2497" s="36">
        <v>-1.079</v>
      </c>
      <c r="I2497" s="36">
        <v>-1.1519999999999999</v>
      </c>
      <c r="J2497" s="36">
        <v>-0.64100000000000001</v>
      </c>
      <c r="K2497" s="36">
        <v>-0.49000000000000005</v>
      </c>
      <c r="L2497" s="36">
        <v>-0.51799999999999979</v>
      </c>
      <c r="M2497" s="36">
        <v>-0.624</v>
      </c>
      <c r="N2497" s="36">
        <v>-0.67999999999999994</v>
      </c>
      <c r="O2497" s="36">
        <v>-0.71499999999999997</v>
      </c>
      <c r="P2497" s="36">
        <v>-0.75599999999999989</v>
      </c>
      <c r="Q2497" s="36">
        <v>-0.8</v>
      </c>
      <c r="R2497" s="36"/>
      <c r="S2497" s="36"/>
    </row>
    <row r="2498" spans="1:25">
      <c r="A2498" s="83">
        <v>8</v>
      </c>
      <c r="B2498" s="83">
        <v>2015</v>
      </c>
      <c r="F2498" s="36"/>
      <c r="G2498" s="36"/>
      <c r="H2498" s="36"/>
      <c r="I2498" s="36"/>
      <c r="J2498" s="36"/>
      <c r="K2498" s="36"/>
      <c r="L2498" s="36"/>
      <c r="M2498" s="36"/>
      <c r="N2498" s="36"/>
      <c r="O2498" s="36"/>
      <c r="P2498" s="36"/>
      <c r="Q2498" s="36"/>
      <c r="R2498" s="36"/>
      <c r="S2498" s="36"/>
      <c r="T2498" s="36"/>
    </row>
    <row r="2499" spans="1:25">
      <c r="A2499" s="83">
        <v>8</v>
      </c>
      <c r="B2499" s="83">
        <v>2015</v>
      </c>
      <c r="C2499" s="84" t="s">
        <v>570</v>
      </c>
      <c r="F2499" s="36" t="s">
        <v>156</v>
      </c>
      <c r="H2499" s="36"/>
      <c r="I2499" s="36"/>
      <c r="J2499" s="36"/>
      <c r="K2499" s="36"/>
      <c r="L2499" s="36"/>
      <c r="M2499" s="36"/>
      <c r="N2499" s="36"/>
      <c r="O2499" s="36"/>
      <c r="P2499" s="36"/>
      <c r="Q2499" s="36"/>
      <c r="R2499" s="36"/>
      <c r="S2499" s="36"/>
      <c r="T2499" s="36"/>
      <c r="U2499" s="36"/>
      <c r="V2499" s="36"/>
      <c r="W2499" s="36"/>
      <c r="X2499" s="36"/>
      <c r="Y2499" s="36"/>
    </row>
    <row r="2500" spans="1:25">
      <c r="A2500" s="83">
        <v>8</v>
      </c>
      <c r="B2500" s="83">
        <v>2015</v>
      </c>
      <c r="C2500" s="84" t="s">
        <v>570</v>
      </c>
      <c r="D2500" s="84" t="s">
        <v>578</v>
      </c>
      <c r="F2500" s="1" t="s">
        <v>503</v>
      </c>
      <c r="G2500" s="36">
        <v>-1.298</v>
      </c>
      <c r="H2500" s="36">
        <v>1.9830000000000001</v>
      </c>
      <c r="I2500" s="36">
        <v>12.247999999999999</v>
      </c>
      <c r="J2500" s="36">
        <v>14.117000000000001</v>
      </c>
      <c r="K2500" s="36">
        <v>10.525</v>
      </c>
      <c r="L2500" s="36">
        <v>6.4859999999999998</v>
      </c>
      <c r="M2500" s="36">
        <v>4.9240000000000004</v>
      </c>
      <c r="N2500" s="36">
        <v>5.6260000000000003</v>
      </c>
      <c r="O2500" s="36">
        <v>6.1109999999999998</v>
      </c>
      <c r="P2500" s="36">
        <v>7.4889999999999999</v>
      </c>
      <c r="Q2500" s="36">
        <v>9.7550000000000008</v>
      </c>
      <c r="R2500" s="36"/>
      <c r="S2500" s="36"/>
    </row>
    <row r="2501" spans="1:25">
      <c r="A2501" s="83">
        <v>8</v>
      </c>
      <c r="B2501" s="83">
        <v>2015</v>
      </c>
      <c r="C2501" s="84" t="s">
        <v>570</v>
      </c>
      <c r="D2501" s="84" t="s">
        <v>578</v>
      </c>
      <c r="F2501" s="1" t="s">
        <v>504</v>
      </c>
      <c r="G2501" s="36">
        <v>-13.62</v>
      </c>
      <c r="H2501" s="36">
        <v>-18.393999999999998</v>
      </c>
      <c r="I2501" s="36">
        <v>-18.922999999999998</v>
      </c>
      <c r="J2501" s="36">
        <v>-22.846</v>
      </c>
      <c r="K2501" s="36">
        <v>-23.018000000000001</v>
      </c>
      <c r="L2501" s="36">
        <v>-20.175999999999998</v>
      </c>
      <c r="M2501" s="36">
        <v>-19.242999999999999</v>
      </c>
      <c r="N2501" s="36">
        <v>-17.652000000000001</v>
      </c>
      <c r="O2501" s="36">
        <v>-15.125999999999999</v>
      </c>
      <c r="P2501" s="36">
        <v>-12.589</v>
      </c>
      <c r="Q2501" s="36">
        <v>-9.7949999999999999</v>
      </c>
      <c r="R2501" s="36"/>
      <c r="S2501" s="36"/>
    </row>
    <row r="2502" spans="1:25">
      <c r="A2502" s="83">
        <v>8</v>
      </c>
      <c r="B2502" s="83">
        <v>2015</v>
      </c>
      <c r="C2502" s="84" t="s">
        <v>570</v>
      </c>
      <c r="D2502" s="84" t="s">
        <v>578</v>
      </c>
      <c r="F2502" s="1" t="s">
        <v>532</v>
      </c>
      <c r="G2502" s="36">
        <v>5.2389999999999999</v>
      </c>
      <c r="H2502" s="36">
        <v>3.7629999999999999</v>
      </c>
      <c r="I2502" s="36">
        <v>8.1219999999999999</v>
      </c>
      <c r="J2502" s="36">
        <v>10.461</v>
      </c>
      <c r="K2502" s="36">
        <v>10.457000000000001</v>
      </c>
      <c r="L2502" s="36">
        <v>8.3979999999999997</v>
      </c>
      <c r="M2502" s="36">
        <v>6.6310000000000002</v>
      </c>
      <c r="N2502" s="36">
        <v>8.2919999999999998</v>
      </c>
      <c r="O2502" s="36">
        <v>7.5789999999999997</v>
      </c>
      <c r="P2502" s="36">
        <v>6.891</v>
      </c>
      <c r="Q2502" s="36">
        <v>5.62</v>
      </c>
      <c r="R2502" s="36"/>
      <c r="S2502" s="36"/>
    </row>
    <row r="2503" spans="1:25">
      <c r="A2503" s="83">
        <v>8</v>
      </c>
      <c r="B2503" s="83">
        <v>2015</v>
      </c>
      <c r="C2503" s="84" t="s">
        <v>570</v>
      </c>
      <c r="D2503" s="84" t="s">
        <v>578</v>
      </c>
      <c r="F2503" s="1" t="s">
        <v>296</v>
      </c>
      <c r="G2503" s="36">
        <v>0.157</v>
      </c>
      <c r="H2503" s="36">
        <v>15.041</v>
      </c>
      <c r="I2503" s="36">
        <v>22.923999999999999</v>
      </c>
      <c r="J2503" s="36">
        <v>20.334000000000003</v>
      </c>
      <c r="K2503" s="36">
        <v>3.6620000000000004</v>
      </c>
      <c r="L2503" s="36">
        <v>2.4400000000000008</v>
      </c>
      <c r="M2503" s="36">
        <v>2.9770000000000003</v>
      </c>
      <c r="N2503" s="36">
        <v>4.2830000000000004</v>
      </c>
      <c r="O2503" s="36">
        <v>4.2970000000000006</v>
      </c>
      <c r="P2503" s="36">
        <v>4.4829999999999997</v>
      </c>
      <c r="Q2503" s="36">
        <v>4.8819999999999988</v>
      </c>
      <c r="R2503" s="36"/>
      <c r="S2503" s="36"/>
    </row>
    <row r="2504" spans="1:25">
      <c r="A2504" s="83">
        <v>8</v>
      </c>
      <c r="B2504" s="83">
        <v>2015</v>
      </c>
      <c r="G2504" s="36"/>
      <c r="M2504" s="36"/>
      <c r="N2504" s="36"/>
      <c r="O2504" s="36"/>
      <c r="P2504" s="36"/>
      <c r="Q2504" s="36"/>
      <c r="R2504" s="36"/>
      <c r="S2504" s="36"/>
      <c r="T2504" s="36"/>
      <c r="U2504" s="36"/>
      <c r="V2504" s="36"/>
      <c r="W2504" s="36"/>
      <c r="X2504" s="36"/>
      <c r="Y2504" s="36"/>
    </row>
    <row r="2505" spans="1:25">
      <c r="A2505" s="83">
        <v>8</v>
      </c>
      <c r="B2505" s="83">
        <v>2015</v>
      </c>
      <c r="C2505" s="84" t="s">
        <v>571</v>
      </c>
      <c r="F2505" s="36" t="s">
        <v>159</v>
      </c>
      <c r="H2505" s="36"/>
      <c r="I2505" s="36"/>
      <c r="J2505" s="36"/>
      <c r="K2505" s="36"/>
      <c r="L2505" s="36"/>
      <c r="M2505" s="36"/>
      <c r="N2505" s="36"/>
      <c r="O2505" s="36"/>
      <c r="P2505" s="36"/>
      <c r="Q2505" s="36"/>
      <c r="R2505" s="36"/>
      <c r="S2505" s="36"/>
      <c r="T2505" s="36"/>
    </row>
    <row r="2506" spans="1:25">
      <c r="A2506" s="83">
        <v>8</v>
      </c>
      <c r="B2506" s="83">
        <v>2015</v>
      </c>
      <c r="C2506" s="84" t="s">
        <v>571</v>
      </c>
      <c r="D2506" s="84" t="s">
        <v>578</v>
      </c>
      <c r="F2506" s="1" t="s">
        <v>503</v>
      </c>
      <c r="G2506" s="36">
        <v>35.776000000000003</v>
      </c>
      <c r="H2506" s="36">
        <v>11.173999999999999</v>
      </c>
      <c r="I2506" s="36">
        <v>-2.3410000000000002</v>
      </c>
      <c r="J2506" s="36">
        <v>-8.4440000000000008</v>
      </c>
      <c r="K2506" s="36">
        <v>-13.057</v>
      </c>
      <c r="L2506" s="36">
        <v>-19.614000000000001</v>
      </c>
      <c r="M2506" s="36">
        <v>-23.774000000000001</v>
      </c>
      <c r="N2506" s="36">
        <v>-25.03</v>
      </c>
      <c r="O2506" s="36">
        <v>-28.13</v>
      </c>
      <c r="P2506" s="36">
        <v>-30.783999999999999</v>
      </c>
      <c r="Q2506" s="36">
        <v>-32.055999999999997</v>
      </c>
      <c r="R2506" s="36"/>
      <c r="S2506" s="36"/>
    </row>
    <row r="2507" spans="1:25">
      <c r="A2507" s="83">
        <v>8</v>
      </c>
      <c r="B2507" s="83">
        <v>2015</v>
      </c>
      <c r="C2507" s="84" t="s">
        <v>571</v>
      </c>
      <c r="D2507" s="84" t="s">
        <v>578</v>
      </c>
      <c r="F2507" s="1" t="s">
        <v>504</v>
      </c>
      <c r="G2507" s="36">
        <v>33.286999999999999</v>
      </c>
      <c r="H2507" s="36">
        <v>33.713999999999999</v>
      </c>
      <c r="I2507" s="36">
        <v>11.607000000000001</v>
      </c>
      <c r="J2507" s="36">
        <v>-3.8660000000000001</v>
      </c>
      <c r="K2507" s="36">
        <v>-7.7409999999999997</v>
      </c>
      <c r="L2507" s="36">
        <v>-7.1229999999999993</v>
      </c>
      <c r="M2507" s="36">
        <v>-6.4420000000000011</v>
      </c>
      <c r="N2507" s="36">
        <v>-5.9259999999999993</v>
      </c>
      <c r="O2507" s="36">
        <v>-5.327</v>
      </c>
      <c r="P2507" s="36">
        <v>-4.7969999999999997</v>
      </c>
      <c r="Q2507" s="36">
        <v>-4.5859999999999994</v>
      </c>
      <c r="R2507" s="36"/>
      <c r="S2507" s="36"/>
    </row>
    <row r="2508" spans="1:25">
      <c r="A2508" s="83">
        <v>8</v>
      </c>
      <c r="B2508" s="83">
        <v>2015</v>
      </c>
      <c r="C2508" s="84" t="s">
        <v>571</v>
      </c>
      <c r="D2508" s="84" t="s">
        <v>578</v>
      </c>
      <c r="F2508" s="1" t="s">
        <v>532</v>
      </c>
      <c r="G2508" s="36">
        <v>4.2610000000000001</v>
      </c>
      <c r="H2508" s="36">
        <v>-0.9</v>
      </c>
      <c r="I2508" s="36">
        <v>-3.9119999999999999</v>
      </c>
      <c r="J2508" s="36">
        <v>-4.0199999999999996</v>
      </c>
      <c r="K2508" s="36">
        <v>-4.5040000000000004</v>
      </c>
      <c r="L2508" s="36">
        <v>-4.6949999999999994</v>
      </c>
      <c r="M2508" s="36">
        <v>-4.9260000000000002</v>
      </c>
      <c r="N2508" s="36">
        <v>-5.2919999999999998</v>
      </c>
      <c r="O2508" s="36">
        <v>-5.593</v>
      </c>
      <c r="P2508" s="36">
        <v>-5.64</v>
      </c>
      <c r="Q2508" s="36">
        <v>-6.1429999999999998</v>
      </c>
      <c r="R2508" s="36"/>
      <c r="S2508" s="36"/>
    </row>
    <row r="2509" spans="1:25">
      <c r="A2509" s="83">
        <v>8</v>
      </c>
      <c r="B2509" s="83">
        <v>2015</v>
      </c>
      <c r="C2509" s="84" t="s">
        <v>571</v>
      </c>
      <c r="D2509" s="84" t="s">
        <v>578</v>
      </c>
      <c r="F2509" s="1" t="s">
        <v>296</v>
      </c>
      <c r="G2509" s="36">
        <v>-3.0459999999999998</v>
      </c>
      <c r="H2509" s="36">
        <v>-2.0259999999999998</v>
      </c>
      <c r="I2509" s="36">
        <v>-3.5259999999999998</v>
      </c>
      <c r="J2509" s="36">
        <v>-4.9950000000000045</v>
      </c>
      <c r="K2509" s="36">
        <v>-4.222999999999999</v>
      </c>
      <c r="L2509" s="36">
        <v>-2.5449999999999999</v>
      </c>
      <c r="M2509" s="36">
        <v>-1.6479999999999961</v>
      </c>
      <c r="N2509" s="36">
        <v>-0.67900000000000005</v>
      </c>
      <c r="O2509" s="36">
        <v>-4.1000000000000002E-2</v>
      </c>
      <c r="P2509" s="36">
        <v>0.55300000000000005</v>
      </c>
      <c r="Q2509" s="36">
        <v>1.345</v>
      </c>
      <c r="R2509" s="36"/>
      <c r="S2509" s="36"/>
    </row>
    <row r="2510" spans="1:25">
      <c r="A2510" s="83">
        <v>8</v>
      </c>
      <c r="B2510" s="83">
        <v>2015</v>
      </c>
      <c r="G2510" s="36"/>
      <c r="M2510" s="36"/>
      <c r="N2510" s="36"/>
      <c r="O2510" s="36"/>
      <c r="P2510" s="36"/>
      <c r="Q2510" s="36"/>
      <c r="R2510" s="36"/>
      <c r="S2510" s="36"/>
      <c r="T2510" s="36"/>
      <c r="U2510" s="36"/>
      <c r="V2510" s="36"/>
      <c r="W2510" s="36"/>
      <c r="X2510" s="36"/>
      <c r="Y2510" s="36"/>
    </row>
    <row r="2511" spans="1:25">
      <c r="A2511" s="83">
        <v>8</v>
      </c>
      <c r="B2511" s="83">
        <v>2015</v>
      </c>
      <c r="C2511" s="84" t="s">
        <v>574</v>
      </c>
      <c r="F2511" s="36" t="s">
        <v>400</v>
      </c>
      <c r="G2511" s="36"/>
      <c r="N2511" s="36"/>
      <c r="O2511" s="36"/>
      <c r="P2511" s="36"/>
      <c r="Q2511" s="36"/>
      <c r="R2511" s="36"/>
      <c r="S2511" s="36"/>
      <c r="T2511" s="36"/>
      <c r="U2511" s="36"/>
      <c r="V2511" s="36"/>
      <c r="W2511" s="36"/>
      <c r="X2511" s="36"/>
      <c r="Y2511" s="36"/>
    </row>
    <row r="2512" spans="1:25">
      <c r="A2512" s="83">
        <v>8</v>
      </c>
      <c r="B2512" s="83">
        <v>2015</v>
      </c>
      <c r="C2512" s="84" t="s">
        <v>572</v>
      </c>
      <c r="D2512" s="84" t="s">
        <v>579</v>
      </c>
      <c r="F2512" s="36" t="s">
        <v>155</v>
      </c>
      <c r="H2512" s="36"/>
      <c r="I2512" s="36"/>
      <c r="J2512" s="36"/>
      <c r="K2512" s="36"/>
      <c r="L2512" s="36"/>
      <c r="M2512" s="36"/>
      <c r="N2512" s="36"/>
      <c r="O2512" s="36"/>
      <c r="P2512" s="36"/>
      <c r="Q2512" s="36"/>
      <c r="R2512" s="36"/>
      <c r="S2512" s="36"/>
      <c r="T2512" s="36"/>
      <c r="U2512" s="36"/>
      <c r="V2512" s="36"/>
      <c r="W2512" s="36"/>
      <c r="X2512" s="36"/>
      <c r="Y2512" s="36"/>
    </row>
    <row r="2513" spans="1:25">
      <c r="A2513" s="83">
        <v>8</v>
      </c>
      <c r="B2513" s="83">
        <v>2015</v>
      </c>
      <c r="C2513" s="84" t="s">
        <v>572</v>
      </c>
      <c r="D2513" s="84" t="s">
        <v>579</v>
      </c>
      <c r="F2513" s="1" t="s">
        <v>429</v>
      </c>
      <c r="L2513" s="36"/>
      <c r="M2513" s="36"/>
      <c r="N2513" s="36"/>
      <c r="O2513" s="36"/>
      <c r="P2513" s="36"/>
      <c r="Q2513" s="36"/>
      <c r="R2513" s="36"/>
      <c r="S2513" s="36"/>
      <c r="T2513" s="36"/>
      <c r="U2513" s="36"/>
      <c r="V2513" s="36"/>
      <c r="W2513" s="36"/>
      <c r="X2513" s="36"/>
    </row>
    <row r="2514" spans="1:25">
      <c r="A2514" s="83">
        <v>8</v>
      </c>
      <c r="B2514" s="83">
        <v>2015</v>
      </c>
      <c r="C2514" s="84" t="s">
        <v>572</v>
      </c>
      <c r="D2514" s="84" t="s">
        <v>579</v>
      </c>
      <c r="F2514" s="1" t="s">
        <v>290</v>
      </c>
      <c r="G2514" s="36">
        <v>6.9450000000000003</v>
      </c>
      <c r="H2514" s="36">
        <v>14.263999999999999</v>
      </c>
      <c r="I2514" s="36">
        <v>14.491</v>
      </c>
      <c r="J2514" s="36">
        <v>8.0869999999999997</v>
      </c>
      <c r="K2514" s="36">
        <v>8.4239999999999995</v>
      </c>
      <c r="L2514" s="36">
        <v>8.1720000000000006</v>
      </c>
      <c r="M2514" s="36">
        <v>11.039</v>
      </c>
      <c r="N2514" s="36">
        <v>14.005000000000001</v>
      </c>
      <c r="O2514" s="36">
        <v>15.125</v>
      </c>
      <c r="P2514" s="36">
        <v>14.909000000000001</v>
      </c>
      <c r="Q2514" s="36">
        <v>15.202</v>
      </c>
      <c r="R2514" s="36"/>
      <c r="S2514" s="36"/>
    </row>
    <row r="2515" spans="1:25">
      <c r="A2515" s="83">
        <v>8</v>
      </c>
      <c r="B2515" s="83">
        <v>2015</v>
      </c>
      <c r="C2515" s="84" t="s">
        <v>572</v>
      </c>
      <c r="D2515" s="84" t="s">
        <v>579</v>
      </c>
      <c r="F2515" s="1" t="s">
        <v>539</v>
      </c>
      <c r="G2515" s="36">
        <v>0</v>
      </c>
      <c r="H2515" s="36">
        <v>1.7150000000000001</v>
      </c>
      <c r="I2515" s="36">
        <v>7.6310000000000002</v>
      </c>
      <c r="J2515" s="36">
        <v>5.38</v>
      </c>
      <c r="K2515" s="36">
        <v>0.19400000000000001</v>
      </c>
      <c r="L2515" s="36">
        <v>0</v>
      </c>
      <c r="M2515" s="36">
        <v>0</v>
      </c>
      <c r="N2515" s="36">
        <v>0</v>
      </c>
      <c r="O2515" s="36">
        <v>0</v>
      </c>
      <c r="P2515" s="36">
        <v>0</v>
      </c>
      <c r="Q2515" s="36">
        <v>0</v>
      </c>
      <c r="R2515" s="36"/>
      <c r="S2515" s="36"/>
    </row>
    <row r="2516" spans="1:25">
      <c r="A2516" s="83">
        <v>8</v>
      </c>
      <c r="B2516" s="83">
        <v>2015</v>
      </c>
      <c r="C2516" s="84" t="s">
        <v>572</v>
      </c>
      <c r="D2516" s="84" t="s">
        <v>579</v>
      </c>
      <c r="F2516" s="1" t="s">
        <v>528</v>
      </c>
      <c r="G2516" s="36">
        <v>0</v>
      </c>
      <c r="H2516" s="36">
        <v>-1.137</v>
      </c>
      <c r="I2516" s="36">
        <v>-2.6080000000000001</v>
      </c>
      <c r="J2516" s="36">
        <v>-2.4209999999999998</v>
      </c>
      <c r="K2516" s="36">
        <v>-1.262</v>
      </c>
      <c r="L2516" s="36">
        <v>-1.21</v>
      </c>
      <c r="M2516" s="36">
        <v>-1.29</v>
      </c>
      <c r="N2516" s="36">
        <v>-1.375</v>
      </c>
      <c r="O2516" s="36">
        <v>-1.45</v>
      </c>
      <c r="P2516" s="36">
        <v>-1.5349999999999999</v>
      </c>
      <c r="Q2516" s="36">
        <v>-1.615</v>
      </c>
      <c r="R2516" s="36"/>
      <c r="S2516" s="36"/>
    </row>
    <row r="2517" spans="1:25">
      <c r="A2517" s="83">
        <v>8</v>
      </c>
      <c r="B2517" s="83">
        <v>2015</v>
      </c>
      <c r="C2517" s="84" t="s">
        <v>572</v>
      </c>
      <c r="D2517" s="84" t="s">
        <v>579</v>
      </c>
      <c r="F2517" s="1" t="s">
        <v>296</v>
      </c>
      <c r="G2517" s="36">
        <v>1.5289999999999999</v>
      </c>
      <c r="H2517" s="36">
        <v>3.7200000000000024</v>
      </c>
      <c r="I2517" s="36">
        <v>2.3569999999999993</v>
      </c>
      <c r="J2517" s="36">
        <v>4.1690000000000023</v>
      </c>
      <c r="K2517" s="36">
        <v>3.5909999999999993</v>
      </c>
      <c r="L2517" s="36">
        <v>2.2320000000000002</v>
      </c>
      <c r="M2517" s="36">
        <v>1.1490000000000009</v>
      </c>
      <c r="N2517" s="36">
        <v>-0.33300000000000018</v>
      </c>
      <c r="O2517" s="36">
        <v>-1.3170000000000002</v>
      </c>
      <c r="P2517" s="36">
        <v>-4.07</v>
      </c>
      <c r="Q2517" s="36">
        <v>-8.7689999999999984</v>
      </c>
      <c r="R2517" s="36"/>
      <c r="S2517" s="36"/>
    </row>
    <row r="2518" spans="1:25">
      <c r="A2518" s="83">
        <v>8</v>
      </c>
      <c r="B2518" s="83">
        <v>2015</v>
      </c>
      <c r="M2518" s="36"/>
      <c r="N2518" s="36"/>
      <c r="O2518" s="36"/>
      <c r="P2518" s="36"/>
      <c r="Q2518" s="36"/>
      <c r="R2518" s="36"/>
      <c r="S2518" s="36"/>
      <c r="T2518" s="36"/>
      <c r="U2518" s="36"/>
      <c r="V2518" s="36"/>
      <c r="W2518" s="36"/>
      <c r="X2518" s="36"/>
      <c r="Y2518" s="36"/>
    </row>
    <row r="2519" spans="1:25">
      <c r="A2519" s="83">
        <v>8</v>
      </c>
      <c r="B2519" s="83">
        <v>2015</v>
      </c>
      <c r="C2519" s="84" t="s">
        <v>572</v>
      </c>
      <c r="D2519" s="84" t="s">
        <v>579</v>
      </c>
      <c r="F2519" s="1" t="s">
        <v>431</v>
      </c>
      <c r="G2519" s="36">
        <v>0</v>
      </c>
      <c r="H2519" s="36">
        <v>0</v>
      </c>
      <c r="I2519" s="36">
        <v>0</v>
      </c>
      <c r="J2519" s="36">
        <v>0</v>
      </c>
      <c r="K2519" s="36">
        <v>0</v>
      </c>
      <c r="L2519" s="36">
        <v>0</v>
      </c>
      <c r="M2519" s="36">
        <v>0</v>
      </c>
      <c r="N2519" s="36">
        <v>0</v>
      </c>
      <c r="O2519" s="36">
        <v>0</v>
      </c>
      <c r="P2519" s="36">
        <v>1.56</v>
      </c>
      <c r="Q2519" s="36">
        <v>1.6</v>
      </c>
      <c r="R2519" s="36"/>
      <c r="S2519" s="36"/>
    </row>
    <row r="2520" spans="1:25">
      <c r="A2520" s="83">
        <v>8</v>
      </c>
      <c r="B2520" s="83">
        <v>2015</v>
      </c>
      <c r="G2520" s="36"/>
      <c r="H2520" s="36"/>
      <c r="I2520" s="36"/>
      <c r="J2520" s="36"/>
      <c r="K2520" s="36"/>
      <c r="L2520" s="36"/>
      <c r="M2520" s="36"/>
      <c r="N2520" s="36"/>
      <c r="O2520" s="36"/>
      <c r="P2520" s="36"/>
      <c r="Q2520" s="36"/>
      <c r="R2520" s="36"/>
      <c r="S2520" s="36"/>
    </row>
    <row r="2521" spans="1:25">
      <c r="A2521" s="83">
        <v>8</v>
      </c>
      <c r="B2521" s="83">
        <v>2015</v>
      </c>
      <c r="C2521" s="84" t="s">
        <v>572</v>
      </c>
      <c r="D2521" s="84" t="s">
        <v>580</v>
      </c>
      <c r="F2521" s="1" t="s">
        <v>519</v>
      </c>
      <c r="G2521" s="36">
        <v>2.4E-2</v>
      </c>
      <c r="H2521" s="36">
        <v>0.38500000000000001</v>
      </c>
      <c r="I2521" s="36">
        <v>0.753</v>
      </c>
      <c r="J2521" s="36">
        <v>1.488</v>
      </c>
      <c r="K2521" s="36">
        <v>2.222</v>
      </c>
      <c r="L2521" s="36">
        <v>2.67</v>
      </c>
      <c r="M2521" s="36">
        <v>3.226</v>
      </c>
      <c r="N2521" s="36">
        <v>3.9380000000000002</v>
      </c>
      <c r="O2521" s="36">
        <v>4.6050000000000004</v>
      </c>
      <c r="P2521" s="36">
        <v>5.2169999999999996</v>
      </c>
      <c r="Q2521" s="36">
        <v>5.7</v>
      </c>
      <c r="R2521" s="36"/>
      <c r="S2521" s="36"/>
    </row>
    <row r="2522" spans="1:25">
      <c r="A2522" s="83">
        <v>8</v>
      </c>
      <c r="B2522" s="83">
        <v>2015</v>
      </c>
      <c r="G2522" s="36"/>
      <c r="M2522" s="36"/>
      <c r="N2522" s="36"/>
      <c r="O2522" s="36"/>
      <c r="P2522" s="36"/>
      <c r="Q2522" s="36"/>
      <c r="R2522" s="36"/>
      <c r="S2522" s="36"/>
      <c r="T2522" s="36"/>
      <c r="U2522" s="36"/>
      <c r="V2522" s="36"/>
      <c r="W2522" s="36"/>
      <c r="X2522" s="36"/>
      <c r="Y2522" s="36"/>
    </row>
    <row r="2523" spans="1:25">
      <c r="A2523" s="83">
        <v>8</v>
      </c>
      <c r="B2523" s="83">
        <v>2015</v>
      </c>
      <c r="C2523" s="84" t="s">
        <v>570</v>
      </c>
      <c r="F2523" s="1" t="s">
        <v>156</v>
      </c>
      <c r="G2523" s="36"/>
      <c r="M2523" s="36"/>
      <c r="N2523" s="36"/>
      <c r="O2523" s="36"/>
      <c r="P2523" s="36"/>
      <c r="Q2523" s="36"/>
      <c r="R2523" s="36"/>
      <c r="S2523" s="36"/>
      <c r="T2523" s="36"/>
      <c r="U2523" s="36"/>
      <c r="V2523" s="36"/>
      <c r="W2523" s="36"/>
      <c r="X2523" s="36"/>
      <c r="Y2523" s="36"/>
    </row>
    <row r="2524" spans="1:25">
      <c r="A2524" s="83">
        <v>8</v>
      </c>
      <c r="B2524" s="83">
        <v>2015</v>
      </c>
      <c r="C2524" s="84" t="s">
        <v>570</v>
      </c>
      <c r="D2524" s="84" t="s">
        <v>579</v>
      </c>
      <c r="F2524" s="36" t="s">
        <v>429</v>
      </c>
      <c r="H2524" s="36"/>
      <c r="I2524" s="36"/>
      <c r="J2524" s="36"/>
      <c r="K2524" s="36"/>
      <c r="L2524" s="36"/>
      <c r="M2524" s="36"/>
      <c r="N2524" s="36"/>
      <c r="O2524" s="36"/>
      <c r="P2524" s="36"/>
      <c r="Q2524" s="36"/>
      <c r="R2524" s="36"/>
      <c r="S2524" s="36"/>
      <c r="T2524" s="36"/>
    </row>
    <row r="2525" spans="1:25">
      <c r="A2525" s="83">
        <v>8</v>
      </c>
      <c r="B2525" s="83">
        <v>2015</v>
      </c>
      <c r="C2525" s="84" t="s">
        <v>570</v>
      </c>
      <c r="D2525" s="84" t="s">
        <v>579</v>
      </c>
      <c r="F2525" s="1" t="s">
        <v>288</v>
      </c>
      <c r="G2525" s="36">
        <v>0</v>
      </c>
      <c r="H2525" s="36">
        <v>-5.8</v>
      </c>
      <c r="I2525" s="36">
        <v>-12.700000000000012</v>
      </c>
      <c r="J2525" s="36">
        <v>-14.60000000000001</v>
      </c>
      <c r="K2525" s="36">
        <v>-14.999999999999989</v>
      </c>
      <c r="L2525" s="36">
        <v>-14.999999999999993</v>
      </c>
      <c r="M2525" s="36">
        <v>-14.500000000000005</v>
      </c>
      <c r="N2525" s="36">
        <v>-14.299999999999983</v>
      </c>
      <c r="O2525" s="36">
        <v>-13.899999999999995</v>
      </c>
      <c r="P2525" s="36">
        <v>-13.599999999999994</v>
      </c>
      <c r="Q2525" s="36">
        <v>-13.3</v>
      </c>
      <c r="R2525" s="36"/>
      <c r="S2525" s="36"/>
    </row>
    <row r="2526" spans="1:25">
      <c r="A2526" s="83">
        <v>8</v>
      </c>
      <c r="B2526" s="83">
        <v>2015</v>
      </c>
      <c r="C2526" s="84" t="s">
        <v>570</v>
      </c>
      <c r="D2526" s="84" t="s">
        <v>579</v>
      </c>
      <c r="F2526" s="1" t="s">
        <v>498</v>
      </c>
      <c r="G2526" s="36">
        <v>-0.69339179993949807</v>
      </c>
      <c r="H2526" s="36">
        <v>-1.6907473336365111</v>
      </c>
      <c r="I2526" s="36">
        <v>-2.0539836603078947</v>
      </c>
      <c r="J2526" s="36">
        <v>-2.1624570226133364</v>
      </c>
      <c r="K2526" s="36">
        <v>-2.6875401544854176</v>
      </c>
      <c r="L2526" s="36">
        <v>-2.0890519757552828</v>
      </c>
      <c r="M2526" s="36">
        <v>-2.0199758934073908</v>
      </c>
      <c r="N2526" s="36">
        <v>-1.9473401723608808</v>
      </c>
      <c r="O2526" s="36">
        <v>-2.0049081586582904</v>
      </c>
      <c r="P2526" s="36">
        <v>-2.0796884226047112</v>
      </c>
      <c r="Q2526" s="36">
        <v>-2.0975601142223823</v>
      </c>
      <c r="R2526" s="36"/>
      <c r="S2526" s="36"/>
    </row>
    <row r="2527" spans="1:25">
      <c r="A2527" s="83">
        <v>8</v>
      </c>
      <c r="B2527" s="83">
        <v>2015</v>
      </c>
      <c r="C2527" s="84" t="s">
        <v>570</v>
      </c>
      <c r="D2527" s="84" t="s">
        <v>579</v>
      </c>
      <c r="F2527" s="1" t="s">
        <v>296</v>
      </c>
      <c r="G2527" s="36">
        <v>-1.3345997214367109</v>
      </c>
      <c r="H2527" s="36">
        <v>-4.5286709750959782</v>
      </c>
      <c r="I2527" s="36">
        <v>-9.1078582861756701</v>
      </c>
      <c r="J2527" s="36">
        <v>-9.8177292131731981</v>
      </c>
      <c r="K2527" s="36">
        <v>-11.456901794141423</v>
      </c>
      <c r="L2527" s="36">
        <v>-9.3563082142738345</v>
      </c>
      <c r="M2527" s="36">
        <v>-11.390261668177608</v>
      </c>
      <c r="N2527" s="36">
        <v>-12.662013416579565</v>
      </c>
      <c r="O2527" s="36">
        <v>-13.043966242502195</v>
      </c>
      <c r="P2527" s="36">
        <v>-12.960566972492785</v>
      </c>
      <c r="Q2527" s="36">
        <v>-13.794023853615414</v>
      </c>
      <c r="R2527" s="36"/>
      <c r="S2527" s="36"/>
    </row>
    <row r="2528" spans="1:25">
      <c r="A2528" s="83">
        <v>8</v>
      </c>
      <c r="B2528" s="83">
        <v>2015</v>
      </c>
      <c r="F2528" s="36"/>
      <c r="L2528" s="36"/>
      <c r="M2528" s="36"/>
      <c r="N2528" s="36"/>
      <c r="O2528" s="36"/>
      <c r="P2528" s="36"/>
      <c r="Q2528" s="36"/>
      <c r="R2528" s="36"/>
      <c r="S2528" s="36"/>
      <c r="T2528" s="36"/>
      <c r="U2528" s="36"/>
      <c r="V2528" s="36"/>
      <c r="W2528" s="36"/>
      <c r="X2528" s="36"/>
    </row>
    <row r="2529" spans="1:25">
      <c r="A2529" s="83">
        <v>8</v>
      </c>
      <c r="B2529" s="83">
        <v>2015</v>
      </c>
      <c r="C2529" s="84" t="s">
        <v>570</v>
      </c>
      <c r="D2529" s="84" t="s">
        <v>579</v>
      </c>
      <c r="F2529" s="36" t="s">
        <v>431</v>
      </c>
      <c r="G2529" s="36">
        <v>0</v>
      </c>
      <c r="H2529" s="36">
        <v>0.314</v>
      </c>
      <c r="I2529" s="36">
        <v>-9.2999999999999999E-2</v>
      </c>
      <c r="J2529" s="36">
        <v>-0.17899999999999999</v>
      </c>
      <c r="K2529" s="36">
        <v>-0.34</v>
      </c>
      <c r="L2529" s="36">
        <v>-0.36199999999999999</v>
      </c>
      <c r="M2529" s="36">
        <v>-0.308</v>
      </c>
      <c r="N2529" s="36">
        <v>-0.20599999999999999</v>
      </c>
      <c r="O2529" s="36">
        <v>-0.17799999999999999</v>
      </c>
      <c r="P2529" s="36">
        <v>-0.89</v>
      </c>
      <c r="Q2529" s="36">
        <v>-1.2290000000000001</v>
      </c>
      <c r="R2529" s="36"/>
      <c r="S2529" s="36"/>
    </row>
    <row r="2530" spans="1:25">
      <c r="A2530" s="83">
        <v>8</v>
      </c>
      <c r="B2530" s="83">
        <v>2015</v>
      </c>
      <c r="F2530" s="36"/>
      <c r="G2530" s="36"/>
      <c r="H2530" s="36"/>
      <c r="I2530" s="36"/>
      <c r="J2530" s="36"/>
      <c r="K2530" s="36"/>
      <c r="L2530" s="36"/>
      <c r="M2530" s="36"/>
      <c r="N2530" s="36"/>
      <c r="O2530" s="36"/>
      <c r="P2530" s="36"/>
      <c r="Q2530" s="36"/>
      <c r="R2530" s="36"/>
      <c r="S2530" s="36"/>
    </row>
    <row r="2531" spans="1:25">
      <c r="A2531" s="83">
        <v>8</v>
      </c>
      <c r="B2531" s="83">
        <v>2015</v>
      </c>
      <c r="C2531" s="84" t="s">
        <v>570</v>
      </c>
      <c r="D2531" s="84" t="s">
        <v>580</v>
      </c>
      <c r="F2531" s="36" t="s">
        <v>450</v>
      </c>
      <c r="H2531" s="36"/>
      <c r="I2531" s="36"/>
      <c r="J2531" s="36"/>
      <c r="K2531" s="36"/>
      <c r="L2531" s="36"/>
      <c r="M2531" s="36"/>
      <c r="N2531" s="36"/>
      <c r="O2531" s="36"/>
      <c r="P2531" s="36"/>
      <c r="Q2531" s="36"/>
      <c r="R2531" s="36"/>
      <c r="S2531" s="36"/>
      <c r="T2531" s="36"/>
    </row>
    <row r="2532" spans="1:25">
      <c r="A2532" s="83">
        <v>8</v>
      </c>
      <c r="B2532" s="83">
        <v>2015</v>
      </c>
      <c r="C2532" s="84" t="s">
        <v>570</v>
      </c>
      <c r="D2532" s="84" t="s">
        <v>580</v>
      </c>
      <c r="F2532" s="1" t="s">
        <v>521</v>
      </c>
      <c r="G2532" s="36">
        <v>-7.9119065370186537</v>
      </c>
      <c r="H2532" s="36">
        <v>-14.061108869063057</v>
      </c>
      <c r="I2532" s="36">
        <v>-23.845527163129301</v>
      </c>
      <c r="J2532" s="36">
        <v>-34.89104713916705</v>
      </c>
      <c r="K2532" s="36">
        <v>-30.270515093008569</v>
      </c>
      <c r="L2532" s="36">
        <v>-28.700095389384014</v>
      </c>
      <c r="M2532" s="36">
        <v>-31.316720887588033</v>
      </c>
      <c r="N2532" s="36">
        <v>-35.172272737435151</v>
      </c>
      <c r="O2532" s="36">
        <v>-38.275803568019654</v>
      </c>
      <c r="P2532" s="36">
        <v>-41.673230199996013</v>
      </c>
      <c r="Q2532" s="36">
        <v>-45.399684305468028</v>
      </c>
      <c r="R2532" s="36"/>
      <c r="S2532" s="36"/>
    </row>
    <row r="2533" spans="1:25">
      <c r="A2533" s="83">
        <v>8</v>
      </c>
      <c r="B2533" s="83">
        <v>2015</v>
      </c>
      <c r="C2533" s="84" t="s">
        <v>570</v>
      </c>
      <c r="D2533" s="84" t="s">
        <v>580</v>
      </c>
      <c r="F2533" s="1" t="s">
        <v>295</v>
      </c>
      <c r="G2533" s="36">
        <v>-1.0447451459871535E-3</v>
      </c>
      <c r="H2533" s="36">
        <v>-0.41593492446735564</v>
      </c>
      <c r="I2533" s="36">
        <v>-1.4248568506241865</v>
      </c>
      <c r="J2533" s="36">
        <v>-4.0821638515188932</v>
      </c>
      <c r="K2533" s="36">
        <v>-7.217396738153834</v>
      </c>
      <c r="L2533" s="36">
        <v>-9.8938481196974788</v>
      </c>
      <c r="M2533" s="36">
        <v>-12.442137050106686</v>
      </c>
      <c r="N2533" s="36">
        <v>-15.281416636911079</v>
      </c>
      <c r="O2533" s="36">
        <v>-18.557018610625324</v>
      </c>
      <c r="P2533" s="36">
        <v>-22.13289169079825</v>
      </c>
      <c r="Q2533" s="36">
        <v>-26.088116063693551</v>
      </c>
      <c r="R2533" s="36"/>
      <c r="S2533" s="36"/>
    </row>
    <row r="2534" spans="1:25">
      <c r="A2534" s="83">
        <v>8</v>
      </c>
      <c r="B2534" s="83">
        <v>2015</v>
      </c>
      <c r="G2534" s="36"/>
      <c r="M2534" s="36"/>
      <c r="N2534" s="36"/>
      <c r="O2534" s="36"/>
      <c r="P2534" s="36"/>
      <c r="Q2534" s="36"/>
      <c r="R2534" s="36"/>
      <c r="S2534" s="36"/>
      <c r="T2534" s="36"/>
      <c r="U2534" s="36"/>
      <c r="V2534" s="36"/>
      <c r="W2534" s="36"/>
      <c r="X2534" s="36"/>
      <c r="Y2534" s="36"/>
    </row>
    <row r="2535" spans="1:25">
      <c r="A2535" s="83">
        <v>8</v>
      </c>
      <c r="B2535" s="83">
        <v>2015</v>
      </c>
      <c r="C2535" s="84" t="s">
        <v>571</v>
      </c>
      <c r="F2535" s="36" t="s">
        <v>159</v>
      </c>
      <c r="H2535" s="36"/>
      <c r="I2535" s="36"/>
      <c r="J2535" s="36"/>
      <c r="K2535" s="36"/>
      <c r="L2535" s="36"/>
      <c r="M2535" s="36"/>
      <c r="N2535" s="36"/>
      <c r="O2535" s="36"/>
      <c r="P2535" s="36"/>
      <c r="Q2535" s="36"/>
      <c r="R2535" s="36"/>
      <c r="S2535" s="36"/>
      <c r="T2535" s="36"/>
      <c r="U2535" s="36"/>
      <c r="V2535" s="36"/>
      <c r="W2535" s="36"/>
      <c r="X2535" s="36"/>
      <c r="Y2535" s="36"/>
    </row>
    <row r="2536" spans="1:25">
      <c r="A2536" s="83">
        <v>8</v>
      </c>
      <c r="B2536" s="83">
        <v>2015</v>
      </c>
      <c r="C2536" s="84" t="s">
        <v>571</v>
      </c>
      <c r="D2536" s="84" t="s">
        <v>579</v>
      </c>
      <c r="F2536" s="36" t="s">
        <v>429</v>
      </c>
      <c r="H2536" s="36"/>
      <c r="I2536" s="36"/>
      <c r="J2536" s="36"/>
      <c r="K2536" s="36"/>
      <c r="L2536" s="36"/>
      <c r="M2536" s="36"/>
      <c r="N2536" s="36"/>
      <c r="O2536" s="36"/>
      <c r="P2536" s="36"/>
      <c r="Q2536" s="36"/>
      <c r="R2536" s="36"/>
      <c r="S2536" s="36"/>
      <c r="T2536" s="36"/>
    </row>
    <row r="2537" spans="1:25">
      <c r="A2537" s="83">
        <v>8</v>
      </c>
      <c r="B2537" s="83">
        <v>2015</v>
      </c>
      <c r="C2537" s="84" t="s">
        <v>571</v>
      </c>
      <c r="D2537" s="84" t="s">
        <v>579</v>
      </c>
      <c r="F2537" s="36" t="s">
        <v>290</v>
      </c>
      <c r="G2537" s="36">
        <v>6.5259999999999998</v>
      </c>
      <c r="H2537" s="36">
        <v>7.0590000000000002</v>
      </c>
      <c r="I2537" s="36">
        <v>10.281000000000001</v>
      </c>
      <c r="J2537" s="36">
        <v>10.595000000000001</v>
      </c>
      <c r="K2537" s="36">
        <v>12.186999999999999</v>
      </c>
      <c r="L2537" s="36">
        <v>11.867000000000001</v>
      </c>
      <c r="M2537" s="36">
        <v>13.103</v>
      </c>
      <c r="N2537" s="36">
        <v>9.9190000000000005</v>
      </c>
      <c r="O2537" s="36">
        <v>15.106999999999999</v>
      </c>
      <c r="P2537" s="36">
        <v>21.513000000000002</v>
      </c>
      <c r="Q2537" s="36">
        <v>18.283000000000001</v>
      </c>
      <c r="R2537" s="36"/>
      <c r="S2537" s="36"/>
    </row>
    <row r="2538" spans="1:25">
      <c r="A2538" s="83">
        <v>8</v>
      </c>
      <c r="B2538" s="83">
        <v>2015</v>
      </c>
      <c r="C2538" s="84" t="s">
        <v>571</v>
      </c>
      <c r="D2538" s="84" t="s">
        <v>579</v>
      </c>
      <c r="F2538" s="36" t="s">
        <v>511</v>
      </c>
      <c r="G2538" s="36">
        <v>2</v>
      </c>
      <c r="H2538" s="36">
        <v>2.2200000000000002</v>
      </c>
      <c r="I2538" s="36">
        <v>2.4380000000000002</v>
      </c>
      <c r="J2538" s="36">
        <v>2.641</v>
      </c>
      <c r="K2538" s="36">
        <v>2.8450000000000002</v>
      </c>
      <c r="L2538" s="36">
        <v>3.0569999999999999</v>
      </c>
      <c r="M2538" s="36">
        <v>3.2570000000000001</v>
      </c>
      <c r="N2538" s="36">
        <v>3.4609999999999999</v>
      </c>
      <c r="O2538" s="36">
        <v>3.665</v>
      </c>
      <c r="P2538" s="36">
        <v>3.8679999999999999</v>
      </c>
      <c r="Q2538" s="36">
        <v>4.0720000000000001</v>
      </c>
      <c r="R2538" s="36"/>
      <c r="S2538" s="36"/>
    </row>
    <row r="2539" spans="1:25">
      <c r="A2539" s="83">
        <v>8</v>
      </c>
      <c r="B2539" s="83">
        <v>2015</v>
      </c>
      <c r="C2539" s="84" t="s">
        <v>571</v>
      </c>
      <c r="D2539" s="84" t="s">
        <v>579</v>
      </c>
      <c r="F2539" s="36" t="s">
        <v>288</v>
      </c>
      <c r="G2539" s="36">
        <v>-1.0569999999999999</v>
      </c>
      <c r="H2539" s="36">
        <v>-2.4030000000000173</v>
      </c>
      <c r="I2539" s="36">
        <v>-2.4879999999999889</v>
      </c>
      <c r="J2539" s="36">
        <v>-2.5979999999999892</v>
      </c>
      <c r="K2539" s="36">
        <v>-2.7090000000000107</v>
      </c>
      <c r="L2539" s="36">
        <v>-2.5320000000000071</v>
      </c>
      <c r="M2539" s="36">
        <v>-3.2819999999999947</v>
      </c>
      <c r="N2539" s="36">
        <v>-3.2020000000000164</v>
      </c>
      <c r="O2539" s="36">
        <v>-3.4040000000000052</v>
      </c>
      <c r="P2539" s="36">
        <v>-3.7940000000000054</v>
      </c>
      <c r="Q2539" s="36">
        <v>-4.2779999999999996</v>
      </c>
      <c r="R2539" s="36"/>
      <c r="S2539" s="36"/>
    </row>
    <row r="2540" spans="1:25">
      <c r="A2540" s="83">
        <v>8</v>
      </c>
      <c r="B2540" s="83">
        <v>2015</v>
      </c>
      <c r="C2540" s="84" t="s">
        <v>571</v>
      </c>
      <c r="D2540" s="84" t="s">
        <v>579</v>
      </c>
      <c r="F2540" s="36" t="s">
        <v>540</v>
      </c>
      <c r="G2540" s="36">
        <v>-2.0640000000000001</v>
      </c>
      <c r="H2540" s="36">
        <v>-2.1859999999999999</v>
      </c>
      <c r="I2540" s="36">
        <v>-2.4910000000000001</v>
      </c>
      <c r="J2540" s="36">
        <v>-2.96</v>
      </c>
      <c r="K2540" s="36">
        <v>-2.968</v>
      </c>
      <c r="L2540" s="36">
        <v>-2.9279999999999999</v>
      </c>
      <c r="M2540" s="36">
        <v>-2.7490000000000001</v>
      </c>
      <c r="N2540" s="36">
        <v>-2.7709999999999999</v>
      </c>
      <c r="O2540" s="36">
        <v>-2.8250000000000002</v>
      </c>
      <c r="P2540" s="36">
        <v>-2.98</v>
      </c>
      <c r="Q2540" s="36">
        <v>-2.871</v>
      </c>
      <c r="R2540" s="36"/>
      <c r="S2540" s="36"/>
    </row>
    <row r="2541" spans="1:25">
      <c r="A2541" s="83">
        <v>8</v>
      </c>
      <c r="B2541" s="83">
        <v>2015</v>
      </c>
      <c r="C2541" s="84" t="s">
        <v>571</v>
      </c>
      <c r="D2541" s="84" t="s">
        <v>579</v>
      </c>
      <c r="F2541" s="36" t="s">
        <v>436</v>
      </c>
      <c r="G2541" s="36">
        <v>6.96</v>
      </c>
      <c r="H2541" s="36">
        <v>7.6820000000000004</v>
      </c>
      <c r="I2541" s="36">
        <v>8.3279999999999994</v>
      </c>
      <c r="J2541" s="36">
        <v>6</v>
      </c>
      <c r="K2541" s="36">
        <v>3</v>
      </c>
      <c r="L2541" s="36">
        <v>1.5</v>
      </c>
      <c r="M2541" s="36">
        <v>0</v>
      </c>
      <c r="N2541" s="36">
        <v>0</v>
      </c>
      <c r="O2541" s="36">
        <v>0</v>
      </c>
      <c r="P2541" s="36">
        <v>0</v>
      </c>
      <c r="Q2541" s="36">
        <v>0</v>
      </c>
      <c r="R2541" s="36"/>
      <c r="S2541" s="36"/>
    </row>
    <row r="2542" spans="1:25">
      <c r="A2542" s="83">
        <v>8</v>
      </c>
      <c r="B2542" s="83">
        <v>2015</v>
      </c>
      <c r="C2542" s="84" t="s">
        <v>571</v>
      </c>
      <c r="D2542" s="84" t="s">
        <v>579</v>
      </c>
      <c r="F2542" s="36" t="s">
        <v>296</v>
      </c>
      <c r="G2542" s="36">
        <v>4.6319915213762108</v>
      </c>
      <c r="H2542" s="36">
        <v>1.8444183087324895</v>
      </c>
      <c r="I2542" s="36">
        <v>-0.97515805351643614</v>
      </c>
      <c r="J2542" s="36">
        <v>2.5471862357865405</v>
      </c>
      <c r="K2542" s="36">
        <v>1.3534419486268412</v>
      </c>
      <c r="L2542" s="36">
        <v>0.48436019002910946</v>
      </c>
      <c r="M2542" s="36">
        <v>0.91523756158499303</v>
      </c>
      <c r="N2542" s="36">
        <v>-0.16064641105956223</v>
      </c>
      <c r="O2542" s="36">
        <v>0.7148744011604844</v>
      </c>
      <c r="P2542" s="36">
        <v>0.79125539509749387</v>
      </c>
      <c r="Q2542" s="36">
        <v>0.92158396783778862</v>
      </c>
      <c r="R2542" s="36"/>
      <c r="S2542" s="36"/>
    </row>
    <row r="2543" spans="1:25">
      <c r="A2543" s="83">
        <v>8</v>
      </c>
      <c r="B2543" s="83">
        <v>2015</v>
      </c>
      <c r="F2543" s="36"/>
      <c r="H2543" s="36"/>
      <c r="I2543" s="36"/>
      <c r="J2543" s="36"/>
      <c r="K2543" s="36"/>
      <c r="L2543" s="36"/>
      <c r="M2543" s="36"/>
      <c r="N2543" s="36"/>
      <c r="O2543" s="36"/>
      <c r="P2543" s="36"/>
      <c r="Q2543" s="36"/>
      <c r="R2543" s="36"/>
      <c r="S2543" s="36"/>
      <c r="T2543" s="36"/>
    </row>
    <row r="2544" spans="1:25">
      <c r="A2544" s="83">
        <v>8</v>
      </c>
      <c r="B2544" s="83">
        <v>2015</v>
      </c>
      <c r="C2544" s="84" t="s">
        <v>571</v>
      </c>
      <c r="D2544" s="84" t="s">
        <v>579</v>
      </c>
      <c r="F2544" s="36" t="s">
        <v>431</v>
      </c>
      <c r="G2544" s="36">
        <v>-12.702999999999999</v>
      </c>
      <c r="H2544" s="36">
        <v>-2.2530000000000001</v>
      </c>
      <c r="I2544" s="36">
        <v>1.3520000000000001</v>
      </c>
      <c r="J2544" s="36">
        <v>0.91500000000000004</v>
      </c>
      <c r="K2544" s="36">
        <v>0.64300000000000002</v>
      </c>
      <c r="L2544" s="36">
        <v>0.35399999999999998</v>
      </c>
      <c r="M2544" s="36">
        <v>3.9E-2</v>
      </c>
      <c r="N2544" s="36">
        <v>-0.20599999999999999</v>
      </c>
      <c r="O2544" s="36">
        <v>-0.21199999999999999</v>
      </c>
      <c r="P2544" s="36">
        <v>-0.25900000000000001</v>
      </c>
      <c r="Q2544" s="36">
        <v>-0.33900000000000002</v>
      </c>
      <c r="R2544" s="36"/>
      <c r="S2544" s="36"/>
    </row>
    <row r="2545" spans="1:25">
      <c r="A2545" s="83">
        <v>8</v>
      </c>
      <c r="B2545" s="83">
        <v>2015</v>
      </c>
      <c r="H2545" s="36"/>
      <c r="I2545" s="36"/>
      <c r="J2545" s="36"/>
      <c r="K2545" s="36"/>
      <c r="L2545" s="36"/>
      <c r="M2545" s="36"/>
      <c r="N2545" s="36"/>
      <c r="O2545" s="36"/>
      <c r="P2545" s="36"/>
      <c r="Q2545" s="36"/>
      <c r="R2545" s="36"/>
      <c r="S2545" s="36"/>
      <c r="T2545" s="36"/>
    </row>
    <row r="2546" spans="1:25">
      <c r="A2546" s="83">
        <v>8</v>
      </c>
      <c r="B2546" s="83">
        <v>2015</v>
      </c>
      <c r="C2546" s="84" t="s">
        <v>571</v>
      </c>
      <c r="D2546" s="84" t="s">
        <v>580</v>
      </c>
      <c r="F2546" s="1" t="s">
        <v>450</v>
      </c>
      <c r="H2546" s="36"/>
      <c r="I2546" s="36"/>
      <c r="J2546" s="36"/>
      <c r="K2546" s="36"/>
      <c r="L2546" s="36"/>
      <c r="M2546" s="36"/>
      <c r="N2546" s="36"/>
      <c r="O2546" s="36"/>
      <c r="P2546" s="36"/>
      <c r="Q2546" s="36"/>
      <c r="R2546" s="36"/>
      <c r="S2546" s="36"/>
      <c r="T2546" s="36"/>
    </row>
    <row r="2547" spans="1:25">
      <c r="A2547" s="83">
        <v>8</v>
      </c>
      <c r="B2547" s="83">
        <v>2015</v>
      </c>
      <c r="C2547" s="84" t="s">
        <v>571</v>
      </c>
      <c r="D2547" s="84" t="s">
        <v>580</v>
      </c>
      <c r="F2547" s="1" t="s">
        <v>295</v>
      </c>
      <c r="G2547" s="36">
        <v>-0.10360025485401242</v>
      </c>
      <c r="H2547" s="36">
        <v>-0.91687427553264478</v>
      </c>
      <c r="I2547" s="36">
        <v>-0.45070014937581504</v>
      </c>
      <c r="J2547" s="36">
        <v>0.29862735151889636</v>
      </c>
      <c r="K2547" s="36">
        <v>1.4797561381538353</v>
      </c>
      <c r="L2547" s="36">
        <v>3.0764825196974779</v>
      </c>
      <c r="M2547" s="36">
        <v>4.8680085501066843</v>
      </c>
      <c r="N2547" s="36">
        <v>6.6762753369110834</v>
      </c>
      <c r="O2547" s="36">
        <v>8.8626211106253283</v>
      </c>
      <c r="P2547" s="36">
        <v>11.405130090798249</v>
      </c>
      <c r="Q2547" s="36">
        <v>14.021343663693552</v>
      </c>
      <c r="R2547" s="36"/>
      <c r="S2547" s="36"/>
    </row>
    <row r="2548" spans="1:25">
      <c r="A2548" s="83">
        <v>8</v>
      </c>
      <c r="B2548" s="83">
        <v>2015</v>
      </c>
      <c r="C2548" s="84" t="s">
        <v>571</v>
      </c>
      <c r="D2548" s="84" t="s">
        <v>580</v>
      </c>
      <c r="F2548" s="1" t="s">
        <v>296</v>
      </c>
      <c r="G2548" s="36">
        <v>-2.7497909629813466</v>
      </c>
      <c r="H2548" s="36">
        <v>-0.93253683093693873</v>
      </c>
      <c r="I2548" s="36">
        <v>-1.7781342368706974</v>
      </c>
      <c r="J2548" s="36">
        <v>-1.5121297608329405</v>
      </c>
      <c r="K2548" s="36">
        <v>-0.90984060699141989</v>
      </c>
      <c r="L2548" s="36">
        <v>-1.2353794106159695</v>
      </c>
      <c r="M2548" s="36">
        <v>-1.2323973124119294</v>
      </c>
      <c r="N2548" s="36">
        <v>-1.3757751625648089</v>
      </c>
      <c r="O2548" s="36">
        <v>-0.78339273198030424</v>
      </c>
      <c r="P2548" s="36">
        <v>-1.1755914000039411</v>
      </c>
      <c r="Q2548" s="36">
        <v>-1.3562147945319012</v>
      </c>
      <c r="R2548" s="36"/>
      <c r="S2548" s="36"/>
    </row>
    <row r="2549" spans="1:25">
      <c r="A2549" s="83">
        <v>8</v>
      </c>
      <c r="B2549" s="83">
        <v>2015</v>
      </c>
      <c r="M2549" s="36"/>
      <c r="N2549" s="36"/>
      <c r="O2549" s="36"/>
      <c r="P2549" s="36"/>
      <c r="Q2549" s="36"/>
      <c r="R2549" s="36"/>
      <c r="S2549" s="36"/>
      <c r="T2549" s="36"/>
      <c r="U2549" s="36"/>
      <c r="V2549" s="36"/>
      <c r="W2549" s="36"/>
      <c r="X2549" s="36"/>
      <c r="Y2549" s="36"/>
    </row>
    <row r="2550" spans="1:25">
      <c r="A2550" s="83">
        <v>8</v>
      </c>
      <c r="B2550" s="83">
        <v>2015</v>
      </c>
      <c r="C2550" s="84" t="s">
        <v>575</v>
      </c>
      <c r="D2550" s="84" t="s">
        <v>586</v>
      </c>
      <c r="F2550" s="36" t="s">
        <v>541</v>
      </c>
      <c r="G2550" s="36">
        <v>-425.81299999999976</v>
      </c>
      <c r="H2550" s="36">
        <v>-413.77000000000049</v>
      </c>
      <c r="I2550" s="36">
        <v>-415.6269999999999</v>
      </c>
      <c r="J2550" s="36">
        <v>-454.31400000000025</v>
      </c>
      <c r="K2550" s="36">
        <v>-595.63800000000003</v>
      </c>
      <c r="L2550" s="36">
        <v>-686.59200000000033</v>
      </c>
      <c r="M2550" s="36">
        <v>-766.69000000000062</v>
      </c>
      <c r="N2550" s="36">
        <v>-885.49099999999953</v>
      </c>
      <c r="O2550" s="36">
        <v>-895.46900000000039</v>
      </c>
      <c r="P2550" s="36">
        <v>-885.52000000000021</v>
      </c>
      <c r="Q2550" s="36">
        <v>-1007.7020000000008</v>
      </c>
      <c r="R2550" s="36"/>
      <c r="S2550" s="36"/>
    </row>
    <row r="2551" spans="1:25">
      <c r="F2551" s="36"/>
      <c r="G2551" s="36"/>
      <c r="H2551" s="36"/>
      <c r="I2551" s="36"/>
      <c r="J2551" s="36"/>
      <c r="K2551" s="36"/>
      <c r="L2551" s="36"/>
      <c r="M2551" s="36"/>
      <c r="N2551" s="36"/>
      <c r="O2551" s="36"/>
      <c r="P2551" s="36"/>
      <c r="Q2551" s="36"/>
      <c r="R2551" s="36"/>
      <c r="S2551" s="36"/>
    </row>
    <row r="2552" spans="1:25">
      <c r="A2552" s="83">
        <v>1</v>
      </c>
      <c r="B2552" s="83">
        <v>2016</v>
      </c>
      <c r="C2552" s="84" t="s">
        <v>572</v>
      </c>
      <c r="F2552" s="1" t="s">
        <v>155</v>
      </c>
    </row>
    <row r="2553" spans="1:25">
      <c r="A2553" s="83">
        <v>1</v>
      </c>
      <c r="B2553" s="83">
        <v>2016</v>
      </c>
      <c r="C2553" s="84" t="s">
        <v>572</v>
      </c>
      <c r="F2553" s="36" t="s">
        <v>491</v>
      </c>
      <c r="G2553" s="36"/>
      <c r="H2553" s="36"/>
      <c r="I2553" s="36"/>
      <c r="J2553" s="36"/>
      <c r="K2553" s="36"/>
      <c r="L2553" s="36"/>
      <c r="M2553" s="36"/>
      <c r="N2553" s="36"/>
      <c r="O2553" s="36"/>
      <c r="P2553" s="36"/>
      <c r="Q2553" s="36"/>
    </row>
    <row r="2554" spans="1:25">
      <c r="A2554" s="83">
        <v>1</v>
      </c>
      <c r="B2554" s="83">
        <v>2016</v>
      </c>
      <c r="C2554" s="84" t="s">
        <v>572</v>
      </c>
      <c r="D2554" s="84" t="s">
        <v>578</v>
      </c>
      <c r="F2554" s="1" t="s">
        <v>503</v>
      </c>
      <c r="G2554" s="36">
        <v>-56.017000000000003</v>
      </c>
      <c r="H2554" s="36">
        <v>-29.346</v>
      </c>
      <c r="I2554" s="36">
        <v>-23.706</v>
      </c>
      <c r="J2554" s="36">
        <v>-20.942</v>
      </c>
      <c r="K2554" s="36">
        <v>-9.3230000000000004</v>
      </c>
      <c r="L2554" s="36">
        <v>-4</v>
      </c>
      <c r="M2554" s="36">
        <v>-7.883</v>
      </c>
      <c r="N2554" s="36">
        <v>-10.231999999999999</v>
      </c>
      <c r="O2554" s="36">
        <v>-13.2</v>
      </c>
      <c r="P2554" s="36">
        <v>-15.198</v>
      </c>
    </row>
    <row r="2555" spans="1:25">
      <c r="A2555" s="83">
        <v>1</v>
      </c>
      <c r="B2555" s="83">
        <v>2016</v>
      </c>
      <c r="C2555" s="84" t="s">
        <v>572</v>
      </c>
      <c r="D2555" s="84" t="s">
        <v>578</v>
      </c>
      <c r="F2555" s="1" t="s">
        <v>504</v>
      </c>
      <c r="G2555" s="36">
        <v>-95.59</v>
      </c>
      <c r="H2555" s="36">
        <v>-51.923000000000002</v>
      </c>
      <c r="I2555" s="36">
        <v>-40.137999999999998</v>
      </c>
      <c r="J2555" s="36">
        <v>-27.111000000000001</v>
      </c>
      <c r="K2555" s="36">
        <v>-0.14599999999999999</v>
      </c>
      <c r="L2555" s="36">
        <v>6.7350000000000003</v>
      </c>
      <c r="M2555" s="36">
        <v>-5.625</v>
      </c>
      <c r="N2555" s="36">
        <v>-15.231999999999999</v>
      </c>
      <c r="O2555" s="36">
        <v>-22.876000000000001</v>
      </c>
      <c r="P2555" s="36">
        <v>-28.440999999999999</v>
      </c>
    </row>
    <row r="2556" spans="1:25">
      <c r="A2556" s="83">
        <v>1</v>
      </c>
      <c r="B2556" s="83">
        <v>2016</v>
      </c>
      <c r="C2556" s="84" t="s">
        <v>572</v>
      </c>
      <c r="D2556" s="84" t="s">
        <v>578</v>
      </c>
      <c r="F2556" s="1" t="s">
        <v>532</v>
      </c>
      <c r="G2556" s="36">
        <v>6.6000000000000003E-2</v>
      </c>
      <c r="H2556" s="36">
        <v>0.30099999999999999</v>
      </c>
      <c r="I2556" s="36">
        <v>-0.3</v>
      </c>
      <c r="J2556" s="36">
        <v>-0.36599999999999999</v>
      </c>
      <c r="K2556" s="36">
        <v>-0.10199999999999999</v>
      </c>
      <c r="L2556" s="36">
        <v>0.65200000000000002</v>
      </c>
      <c r="M2556" s="36">
        <v>1.0009999999999999</v>
      </c>
      <c r="N2556" s="36">
        <v>0.92400000000000004</v>
      </c>
      <c r="O2556" s="36">
        <v>1.002</v>
      </c>
      <c r="P2556" s="36">
        <v>1.069</v>
      </c>
    </row>
    <row r="2557" spans="1:25">
      <c r="A2557" s="83">
        <v>1</v>
      </c>
      <c r="B2557" s="83">
        <v>2016</v>
      </c>
      <c r="C2557" s="84" t="s">
        <v>572</v>
      </c>
      <c r="D2557" s="84" t="s">
        <v>578</v>
      </c>
      <c r="F2557" s="1" t="s">
        <v>296</v>
      </c>
      <c r="G2557" s="36">
        <v>17.858000000000001</v>
      </c>
      <c r="H2557" s="36">
        <v>-10.425000000000001</v>
      </c>
      <c r="I2557" s="36">
        <v>1.829</v>
      </c>
      <c r="J2557" s="36">
        <v>0.75900000000000001</v>
      </c>
      <c r="K2557" s="36">
        <v>1.3380000000000001</v>
      </c>
      <c r="L2557" s="36">
        <v>5.0339999999999998</v>
      </c>
      <c r="M2557" s="36">
        <v>5.4260000000000002</v>
      </c>
      <c r="N2557" s="36">
        <v>5.8150000000000004</v>
      </c>
      <c r="O2557" s="36">
        <v>6.3129999999999997</v>
      </c>
      <c r="P2557" s="36">
        <v>6.86</v>
      </c>
    </row>
    <row r="2558" spans="1:25">
      <c r="A2558" s="83">
        <v>1</v>
      </c>
      <c r="B2558" s="83">
        <v>2016</v>
      </c>
      <c r="F2558" s="36"/>
      <c r="H2558" s="36"/>
      <c r="I2558" s="36"/>
      <c r="J2558" s="36"/>
      <c r="K2558" s="36"/>
      <c r="L2558" s="36"/>
      <c r="M2558" s="36"/>
      <c r="N2558" s="36"/>
      <c r="O2558" s="36"/>
      <c r="P2558" s="36"/>
      <c r="Q2558" s="36"/>
      <c r="R2558" s="36"/>
      <c r="S2558" s="36"/>
      <c r="T2558" s="36"/>
      <c r="U2558" s="36"/>
      <c r="V2558" s="36"/>
    </row>
    <row r="2559" spans="1:25">
      <c r="A2559" s="83">
        <v>1</v>
      </c>
      <c r="B2559" s="83">
        <v>2016</v>
      </c>
      <c r="C2559" s="84" t="s">
        <v>572</v>
      </c>
      <c r="F2559" s="36" t="s">
        <v>490</v>
      </c>
      <c r="L2559" s="36"/>
      <c r="M2559" s="36"/>
      <c r="N2559" s="36"/>
      <c r="O2559" s="36"/>
      <c r="P2559" s="36"/>
      <c r="Q2559" s="36"/>
      <c r="R2559" s="36"/>
      <c r="S2559" s="36"/>
      <c r="T2559" s="36"/>
      <c r="U2559" s="36"/>
      <c r="V2559" s="36"/>
    </row>
    <row r="2560" spans="1:25">
      <c r="A2560" s="83">
        <v>1</v>
      </c>
      <c r="B2560" s="83">
        <v>2016</v>
      </c>
      <c r="C2560" s="84" t="s">
        <v>572</v>
      </c>
      <c r="D2560" s="84" t="s">
        <v>579</v>
      </c>
      <c r="F2560" s="1" t="s">
        <v>429</v>
      </c>
      <c r="L2560" s="36"/>
      <c r="M2560" s="36"/>
      <c r="N2560" s="36"/>
      <c r="O2560" s="36"/>
      <c r="P2560" s="36"/>
      <c r="Q2560" s="36"/>
      <c r="R2560" s="36"/>
      <c r="S2560" s="36"/>
      <c r="T2560" s="36"/>
      <c r="U2560" s="36"/>
    </row>
    <row r="2561" spans="1:22">
      <c r="A2561" s="83">
        <v>1</v>
      </c>
      <c r="B2561" s="83">
        <v>2016</v>
      </c>
      <c r="C2561" s="84" t="s">
        <v>572</v>
      </c>
      <c r="D2561" s="84" t="s">
        <v>579</v>
      </c>
      <c r="F2561" s="1" t="s">
        <v>510</v>
      </c>
      <c r="G2561" s="36">
        <v>0</v>
      </c>
      <c r="H2561" s="36">
        <v>-0.61899999999999999</v>
      </c>
      <c r="I2561" s="36">
        <v>-0.64800000000000002</v>
      </c>
      <c r="J2561" s="36">
        <v>21.744</v>
      </c>
      <c r="K2561" s="36">
        <v>21.927</v>
      </c>
      <c r="L2561" s="36">
        <v>22.01</v>
      </c>
      <c r="M2561" s="36">
        <v>22.172000000000001</v>
      </c>
      <c r="N2561" s="36">
        <v>22.324000000000002</v>
      </c>
      <c r="O2561" s="36">
        <v>22.556999999999999</v>
      </c>
      <c r="P2561" s="36">
        <v>22.704999999999998</v>
      </c>
    </row>
    <row r="2562" spans="1:22">
      <c r="A2562" s="83">
        <v>1</v>
      </c>
      <c r="B2562" s="83">
        <v>2016</v>
      </c>
      <c r="C2562" s="84" t="s">
        <v>572</v>
      </c>
      <c r="D2562" s="84" t="s">
        <v>579</v>
      </c>
      <c r="F2562" s="1" t="s">
        <v>542</v>
      </c>
      <c r="G2562" s="36">
        <v>0</v>
      </c>
      <c r="H2562" s="36">
        <v>1.7190000000000001</v>
      </c>
      <c r="I2562" s="36">
        <v>2.347</v>
      </c>
      <c r="J2562" s="36">
        <v>2.6480000000000001</v>
      </c>
      <c r="K2562" s="36">
        <v>2.9660000000000002</v>
      </c>
      <c r="L2562" s="36">
        <v>3.298</v>
      </c>
      <c r="M2562" s="36">
        <v>3.633</v>
      </c>
      <c r="N2562" s="36">
        <v>3.972</v>
      </c>
      <c r="O2562" s="36">
        <v>4.3259999999999996</v>
      </c>
      <c r="P2562" s="36">
        <v>4.702</v>
      </c>
    </row>
    <row r="2563" spans="1:22">
      <c r="A2563" s="83">
        <v>1</v>
      </c>
      <c r="B2563" s="83">
        <v>2016</v>
      </c>
      <c r="C2563" s="84" t="s">
        <v>572</v>
      </c>
      <c r="D2563" s="84" t="s">
        <v>579</v>
      </c>
      <c r="F2563" s="1" t="s">
        <v>290</v>
      </c>
      <c r="G2563" s="36">
        <v>5.2279999999999998</v>
      </c>
      <c r="H2563" s="36">
        <v>1.3879999999999999</v>
      </c>
      <c r="I2563" s="36">
        <v>-2.1480000000000001</v>
      </c>
      <c r="J2563" s="36">
        <v>-3.02</v>
      </c>
      <c r="K2563" s="36">
        <v>-3.2639999999999998</v>
      </c>
      <c r="L2563" s="36">
        <v>-2.327</v>
      </c>
      <c r="M2563" s="36">
        <v>-1.4570000000000001</v>
      </c>
      <c r="N2563" s="36">
        <v>1.196</v>
      </c>
      <c r="O2563" s="36">
        <v>1.839</v>
      </c>
      <c r="P2563" s="36">
        <v>-18.637</v>
      </c>
    </row>
    <row r="2564" spans="1:22">
      <c r="A2564" s="83">
        <v>1</v>
      </c>
      <c r="B2564" s="83">
        <v>2016</v>
      </c>
      <c r="C2564" s="84" t="s">
        <v>572</v>
      </c>
      <c r="D2564" s="84" t="s">
        <v>579</v>
      </c>
      <c r="F2564" s="1" t="s">
        <v>543</v>
      </c>
      <c r="G2564" s="36">
        <v>0</v>
      </c>
      <c r="H2564" s="36">
        <v>0</v>
      </c>
      <c r="I2564" s="36">
        <v>-0.25</v>
      </c>
      <c r="J2564" s="36">
        <v>-0.25</v>
      </c>
      <c r="K2564" s="36">
        <v>-0.25</v>
      </c>
      <c r="L2564" s="36">
        <v>-0.3</v>
      </c>
      <c r="M2564" s="36">
        <v>-0.45</v>
      </c>
      <c r="N2564" s="36">
        <v>-1.6</v>
      </c>
      <c r="O2564" s="36">
        <v>-2.2999999999999998</v>
      </c>
      <c r="P2564" s="36">
        <v>-2.4</v>
      </c>
    </row>
    <row r="2565" spans="1:22">
      <c r="A2565" s="83">
        <v>1</v>
      </c>
      <c r="B2565" s="83">
        <v>2016</v>
      </c>
      <c r="C2565" s="84" t="s">
        <v>572</v>
      </c>
      <c r="D2565" s="84" t="s">
        <v>579</v>
      </c>
      <c r="F2565" s="1" t="s">
        <v>544</v>
      </c>
      <c r="G2565" s="36">
        <v>0</v>
      </c>
      <c r="H2565" s="36">
        <v>0</v>
      </c>
      <c r="I2565" s="36">
        <v>-0.26500000000000001</v>
      </c>
      <c r="J2565" s="36">
        <v>-0.55000000000000004</v>
      </c>
      <c r="K2565" s="36">
        <v>-0.85499999999999998</v>
      </c>
      <c r="L2565" s="36">
        <v>-0.83499999999999996</v>
      </c>
      <c r="M2565" s="36">
        <v>-0.625</v>
      </c>
      <c r="N2565" s="36">
        <v>-0.67500000000000004</v>
      </c>
      <c r="O2565" s="36">
        <v>-0.66</v>
      </c>
      <c r="P2565" s="36">
        <v>-3.66</v>
      </c>
    </row>
    <row r="2566" spans="1:22">
      <c r="A2566" s="83">
        <v>1</v>
      </c>
      <c r="B2566" s="83">
        <v>2016</v>
      </c>
      <c r="C2566" s="84" t="s">
        <v>572</v>
      </c>
      <c r="D2566" s="84" t="s">
        <v>579</v>
      </c>
      <c r="F2566" s="1" t="s">
        <v>296</v>
      </c>
      <c r="G2566" s="36">
        <v>-0.45900000000000002</v>
      </c>
      <c r="H2566" s="36">
        <v>3.1E-2</v>
      </c>
      <c r="I2566" s="36">
        <v>-0.93400000000000005</v>
      </c>
      <c r="J2566" s="36">
        <v>-2.569</v>
      </c>
      <c r="K2566" s="36">
        <v>-0.69599999999999995</v>
      </c>
      <c r="L2566" s="36">
        <v>0.13900000000000001</v>
      </c>
      <c r="M2566" s="36">
        <v>-0.70399999999999996</v>
      </c>
      <c r="N2566" s="36">
        <v>-1.38</v>
      </c>
      <c r="O2566" s="36">
        <v>-1.675</v>
      </c>
      <c r="P2566" s="36">
        <v>-8.2560000000000002</v>
      </c>
    </row>
    <row r="2567" spans="1:22">
      <c r="A2567" s="83">
        <v>1</v>
      </c>
      <c r="B2567" s="83">
        <v>2016</v>
      </c>
      <c r="F2567" s="36"/>
      <c r="I2567" s="36"/>
      <c r="J2567" s="36"/>
      <c r="K2567" s="36"/>
      <c r="L2567" s="36"/>
      <c r="M2567" s="36"/>
      <c r="N2567" s="36"/>
      <c r="O2567" s="36"/>
      <c r="P2567" s="36"/>
      <c r="Q2567" s="36"/>
      <c r="R2567" s="36"/>
    </row>
    <row r="2568" spans="1:22">
      <c r="A2568" s="83">
        <v>1</v>
      </c>
      <c r="B2568" s="83">
        <v>2016</v>
      </c>
      <c r="C2568" s="84" t="s">
        <v>572</v>
      </c>
      <c r="F2568" s="1" t="s">
        <v>431</v>
      </c>
      <c r="H2568" s="36"/>
      <c r="I2568" s="36"/>
      <c r="J2568" s="36"/>
      <c r="K2568" s="36"/>
      <c r="L2568" s="36"/>
      <c r="M2568" s="36"/>
      <c r="N2568" s="36"/>
      <c r="O2568" s="36"/>
      <c r="P2568" s="36"/>
      <c r="Q2568" s="36"/>
    </row>
    <row r="2569" spans="1:22">
      <c r="A2569" s="83">
        <v>1</v>
      </c>
      <c r="B2569" s="83">
        <v>2016</v>
      </c>
      <c r="C2569" s="84" t="s">
        <v>572</v>
      </c>
      <c r="D2569" s="84" t="s">
        <v>579</v>
      </c>
      <c r="F2569" s="1" t="s">
        <v>432</v>
      </c>
      <c r="G2569" s="36">
        <v>1.633</v>
      </c>
      <c r="H2569" s="36">
        <v>0.63</v>
      </c>
      <c r="I2569" s="36">
        <v>-4.5519999999999996</v>
      </c>
      <c r="J2569" s="36">
        <v>-4.9039999999999999</v>
      </c>
      <c r="K2569" s="36">
        <v>-4.2389999999999999</v>
      </c>
      <c r="L2569" s="36">
        <v>-4.5670000000000002</v>
      </c>
      <c r="M2569" s="36">
        <v>-5.05</v>
      </c>
      <c r="N2569" s="36">
        <v>-5.0650000000000004</v>
      </c>
      <c r="O2569" s="36">
        <v>-5.109</v>
      </c>
      <c r="P2569" s="36">
        <v>-5.7009999999999996</v>
      </c>
    </row>
    <row r="2570" spans="1:22">
      <c r="A2570" s="83">
        <v>1</v>
      </c>
      <c r="B2570" s="83">
        <v>2016</v>
      </c>
      <c r="C2570" s="84" t="s">
        <v>572</v>
      </c>
      <c r="D2570" s="84" t="s">
        <v>579</v>
      </c>
      <c r="F2570" s="1" t="s">
        <v>433</v>
      </c>
      <c r="G2570" s="36">
        <v>23.027999999999999</v>
      </c>
      <c r="H2570" s="36">
        <v>24.431000000000001</v>
      </c>
      <c r="I2570" s="36">
        <v>14.959</v>
      </c>
      <c r="J2570" s="36">
        <v>6.0860000000000003</v>
      </c>
      <c r="K2570" s="36">
        <v>5.4859999999999998</v>
      </c>
      <c r="L2570" s="36">
        <v>4.2869999999999999</v>
      </c>
      <c r="M2570" s="36">
        <v>3.7970000000000002</v>
      </c>
      <c r="N2570" s="36">
        <v>3.8010000000000002</v>
      </c>
      <c r="O2570" s="36">
        <v>3.7069999999999999</v>
      </c>
      <c r="P2570" s="36">
        <v>3.6949999999999998</v>
      </c>
    </row>
    <row r="2571" spans="1:22">
      <c r="A2571" s="83">
        <v>1</v>
      </c>
      <c r="B2571" s="83">
        <v>2016</v>
      </c>
      <c r="F2571" s="36"/>
      <c r="M2571" s="36"/>
      <c r="N2571" s="36"/>
      <c r="O2571" s="36"/>
      <c r="P2571" s="36"/>
      <c r="Q2571" s="36"/>
      <c r="R2571" s="36"/>
      <c r="S2571" s="36"/>
      <c r="T2571" s="36"/>
      <c r="U2571" s="36"/>
      <c r="V2571" s="36"/>
    </row>
    <row r="2572" spans="1:22">
      <c r="A2572" s="83">
        <v>1</v>
      </c>
      <c r="B2572" s="83">
        <v>2016</v>
      </c>
      <c r="C2572" s="84" t="s">
        <v>572</v>
      </c>
      <c r="D2572" s="84" t="s">
        <v>580</v>
      </c>
      <c r="F2572" s="1" t="s">
        <v>295</v>
      </c>
      <c r="G2572" s="36">
        <v>0.66900000000000004</v>
      </c>
      <c r="H2572" s="36">
        <v>3.7879999999999998</v>
      </c>
      <c r="I2572" s="36">
        <v>7.4429999999999996</v>
      </c>
      <c r="J2572" s="36">
        <v>11.513999999999999</v>
      </c>
      <c r="K2572" s="36">
        <v>14.106</v>
      </c>
      <c r="L2572" s="36">
        <v>15.766999999999999</v>
      </c>
      <c r="M2572" s="36">
        <v>17.440000000000001</v>
      </c>
      <c r="N2572" s="36">
        <v>19.638000000000002</v>
      </c>
      <c r="O2572" s="36">
        <v>22.335999999999999</v>
      </c>
      <c r="P2572" s="36">
        <v>24.641999999999999</v>
      </c>
    </row>
    <row r="2573" spans="1:22">
      <c r="A2573" s="83">
        <v>1</v>
      </c>
      <c r="B2573" s="83">
        <v>2016</v>
      </c>
      <c r="G2573" s="36"/>
      <c r="H2573" s="36"/>
      <c r="I2573" s="36"/>
      <c r="J2573" s="36"/>
      <c r="K2573" s="36"/>
      <c r="L2573" s="36"/>
      <c r="M2573" s="36"/>
      <c r="N2573" s="36"/>
      <c r="O2573" s="36"/>
      <c r="P2573" s="36"/>
    </row>
    <row r="2574" spans="1:22">
      <c r="A2574" s="83">
        <v>1</v>
      </c>
      <c r="B2574" s="83">
        <v>2016</v>
      </c>
      <c r="C2574" s="84" t="s">
        <v>570</v>
      </c>
      <c r="F2574" s="36" t="s">
        <v>156</v>
      </c>
      <c r="G2574" s="36"/>
      <c r="H2574" s="36"/>
      <c r="I2574" s="36"/>
      <c r="J2574" s="36"/>
      <c r="K2574" s="36"/>
      <c r="L2574" s="36"/>
      <c r="M2574" s="36"/>
      <c r="N2574" s="36"/>
      <c r="O2574" s="36"/>
    </row>
    <row r="2575" spans="1:22">
      <c r="A2575" s="83">
        <v>1</v>
      </c>
      <c r="B2575" s="83">
        <v>2016</v>
      </c>
      <c r="C2575" s="84" t="s">
        <v>570</v>
      </c>
      <c r="F2575" s="36" t="s">
        <v>491</v>
      </c>
      <c r="H2575" s="36"/>
      <c r="I2575" s="36"/>
      <c r="J2575" s="36"/>
      <c r="K2575" s="36"/>
      <c r="L2575" s="36"/>
      <c r="M2575" s="36"/>
      <c r="N2575" s="36"/>
      <c r="O2575" s="36"/>
      <c r="P2575" s="36"/>
      <c r="Q2575" s="36"/>
      <c r="R2575" s="36"/>
      <c r="S2575" s="36"/>
      <c r="T2575" s="36"/>
      <c r="U2575" s="36"/>
      <c r="V2575" s="36"/>
    </row>
    <row r="2576" spans="1:22">
      <c r="A2576" s="83">
        <v>1</v>
      </c>
      <c r="B2576" s="83">
        <v>2016</v>
      </c>
      <c r="C2576" s="84" t="s">
        <v>570</v>
      </c>
      <c r="D2576" s="84" t="s">
        <v>578</v>
      </c>
      <c r="F2576" s="1" t="s">
        <v>503</v>
      </c>
      <c r="G2576" s="36">
        <v>-8.0190000000000001</v>
      </c>
      <c r="H2576" s="36">
        <v>-11.263</v>
      </c>
      <c r="I2576" s="36">
        <v>-12.898</v>
      </c>
      <c r="J2576" s="36">
        <v>-15.987</v>
      </c>
      <c r="K2576" s="36">
        <v>-23.736000000000001</v>
      </c>
      <c r="L2576" s="36">
        <v>-36.274999999999999</v>
      </c>
      <c r="M2576" s="36">
        <v>-43.003999999999998</v>
      </c>
      <c r="N2576" s="36">
        <v>-49.292000000000002</v>
      </c>
      <c r="O2576" s="36">
        <v>-55.268999999999998</v>
      </c>
      <c r="P2576" s="36">
        <v>-60.758000000000003</v>
      </c>
    </row>
    <row r="2577" spans="1:22">
      <c r="A2577" s="83">
        <v>1</v>
      </c>
      <c r="B2577" s="83">
        <v>2016</v>
      </c>
      <c r="C2577" s="84" t="s">
        <v>570</v>
      </c>
      <c r="D2577" s="84" t="s">
        <v>578</v>
      </c>
      <c r="F2577" s="1" t="s">
        <v>504</v>
      </c>
      <c r="G2577" s="36">
        <v>-27.248999999999999</v>
      </c>
      <c r="H2577" s="36">
        <v>-28.914000000000001</v>
      </c>
      <c r="I2577" s="36">
        <v>-26.585000000000001</v>
      </c>
      <c r="J2577" s="36">
        <v>-22.242000000000001</v>
      </c>
      <c r="K2577" s="36">
        <v>-20.187999999999999</v>
      </c>
      <c r="L2577" s="36">
        <v>-18.265000000000001</v>
      </c>
      <c r="M2577" s="36">
        <v>-18.056999999999999</v>
      </c>
      <c r="N2577" s="36">
        <v>-20.326000000000001</v>
      </c>
      <c r="O2577" s="36">
        <v>-23.777999999999999</v>
      </c>
      <c r="P2577" s="36">
        <v>-26.649000000000001</v>
      </c>
    </row>
    <row r="2578" spans="1:22">
      <c r="A2578" s="83">
        <v>1</v>
      </c>
      <c r="B2578" s="83">
        <v>2016</v>
      </c>
      <c r="C2578" s="84" t="s">
        <v>570</v>
      </c>
      <c r="D2578" s="84" t="s">
        <v>578</v>
      </c>
      <c r="F2578" s="1" t="s">
        <v>532</v>
      </c>
      <c r="G2578" s="36">
        <v>3.3610000000000002</v>
      </c>
      <c r="H2578" s="36">
        <v>-1.7999999999999999E-2</v>
      </c>
      <c r="I2578" s="36">
        <v>-4.5830000000000002</v>
      </c>
      <c r="J2578" s="36">
        <v>-12.656000000000001</v>
      </c>
      <c r="K2578" s="36">
        <v>-19.178000000000001</v>
      </c>
      <c r="L2578" s="36">
        <v>-22.812999999999999</v>
      </c>
      <c r="M2578" s="36">
        <v>-27.134</v>
      </c>
      <c r="N2578" s="36">
        <v>-30.135000000000002</v>
      </c>
      <c r="O2578" s="36">
        <v>-32.979999999999997</v>
      </c>
      <c r="P2578" s="36">
        <v>-35.659999999999997</v>
      </c>
    </row>
    <row r="2579" spans="1:22">
      <c r="A2579" s="83">
        <v>1</v>
      </c>
      <c r="B2579" s="83">
        <v>2016</v>
      </c>
      <c r="C2579" s="84" t="s">
        <v>570</v>
      </c>
      <c r="D2579" s="84" t="s">
        <v>578</v>
      </c>
      <c r="F2579" s="1" t="s">
        <v>296</v>
      </c>
      <c r="G2579" s="36">
        <v>-1.194</v>
      </c>
      <c r="H2579" s="36">
        <v>0.75</v>
      </c>
      <c r="I2579" s="36">
        <v>3.7519999999999998</v>
      </c>
      <c r="J2579" s="36">
        <v>-2.363</v>
      </c>
      <c r="K2579" s="36">
        <v>-4.0259999999999998</v>
      </c>
      <c r="L2579" s="36">
        <v>-5.0019999999999998</v>
      </c>
      <c r="M2579" s="36">
        <v>-6.6260000000000003</v>
      </c>
      <c r="N2579" s="36">
        <v>-7.7960000000000003</v>
      </c>
      <c r="O2579" s="36">
        <v>-8.3829999999999991</v>
      </c>
      <c r="P2579" s="36">
        <v>-9.343</v>
      </c>
    </row>
    <row r="2580" spans="1:22">
      <c r="A2580" s="83">
        <v>1</v>
      </c>
      <c r="B2580" s="83">
        <v>2016</v>
      </c>
      <c r="F2580" s="36"/>
      <c r="H2580" s="36"/>
      <c r="I2580" s="36"/>
      <c r="J2580" s="36"/>
      <c r="K2580" s="36"/>
      <c r="L2580" s="36"/>
      <c r="M2580" s="36"/>
      <c r="N2580" s="36"/>
      <c r="O2580" s="36"/>
      <c r="P2580" s="36"/>
      <c r="Q2580" s="36"/>
      <c r="R2580" s="36"/>
      <c r="S2580" s="36"/>
      <c r="T2580" s="36"/>
      <c r="U2580" s="36"/>
      <c r="V2580" s="36"/>
    </row>
    <row r="2581" spans="1:22">
      <c r="A2581" s="83">
        <v>1</v>
      </c>
      <c r="B2581" s="83">
        <v>2016</v>
      </c>
      <c r="C2581" s="84" t="s">
        <v>570</v>
      </c>
      <c r="F2581" s="36" t="s">
        <v>545</v>
      </c>
      <c r="H2581" s="36"/>
      <c r="I2581" s="36"/>
      <c r="J2581" s="36"/>
      <c r="K2581" s="36"/>
      <c r="L2581" s="36"/>
      <c r="M2581" s="36"/>
      <c r="N2581" s="36"/>
      <c r="O2581" s="36"/>
      <c r="P2581" s="36"/>
      <c r="Q2581" s="36"/>
      <c r="R2581" s="36"/>
      <c r="S2581" s="36"/>
      <c r="T2581" s="36"/>
      <c r="U2581" s="36"/>
      <c r="V2581" s="36"/>
    </row>
    <row r="2582" spans="1:22">
      <c r="A2582" s="83">
        <v>1</v>
      </c>
      <c r="B2582" s="83">
        <v>2016</v>
      </c>
      <c r="C2582" s="84" t="s">
        <v>570</v>
      </c>
      <c r="D2582" s="84" t="s">
        <v>579</v>
      </c>
      <c r="F2582" s="1" t="s">
        <v>429</v>
      </c>
      <c r="G2582" s="36"/>
      <c r="H2582" s="36"/>
      <c r="I2582" s="36"/>
      <c r="J2582" s="36"/>
      <c r="K2582" s="36"/>
      <c r="L2582" s="36"/>
      <c r="M2582" s="36"/>
      <c r="N2582" s="36"/>
      <c r="O2582" s="36"/>
      <c r="P2582" s="36"/>
      <c r="Q2582" s="36"/>
      <c r="R2582" s="36"/>
      <c r="S2582" s="36"/>
      <c r="T2582" s="36"/>
      <c r="U2582" s="36"/>
    </row>
    <row r="2583" spans="1:22">
      <c r="A2583" s="83">
        <v>1</v>
      </c>
      <c r="B2583" s="83">
        <v>2016</v>
      </c>
      <c r="C2583" s="84" t="s">
        <v>570</v>
      </c>
      <c r="D2583" s="84" t="s">
        <v>579</v>
      </c>
      <c r="F2583" s="1" t="s">
        <v>436</v>
      </c>
      <c r="G2583" s="36">
        <v>-1.6220000000000001</v>
      </c>
      <c r="H2583" s="36">
        <v>-2.8719999999999999</v>
      </c>
      <c r="I2583" s="36">
        <v>-3.4790000000000001</v>
      </c>
      <c r="J2583" s="36">
        <v>-3.4289999999999998</v>
      </c>
      <c r="K2583" s="36">
        <v>-3.6909999999999998</v>
      </c>
      <c r="L2583" s="36">
        <v>-4.1399999999999997</v>
      </c>
      <c r="M2583" s="36">
        <v>-4.6360000000000001</v>
      </c>
      <c r="N2583" s="36">
        <v>-5.2309999999999999</v>
      </c>
      <c r="O2583" s="36">
        <v>-5.8760000000000003</v>
      </c>
      <c r="P2583" s="36">
        <v>-5.968</v>
      </c>
    </row>
    <row r="2584" spans="1:22">
      <c r="A2584" s="83">
        <v>1</v>
      </c>
      <c r="B2584" s="83">
        <v>2016</v>
      </c>
      <c r="C2584" s="84" t="s">
        <v>570</v>
      </c>
      <c r="D2584" s="84" t="s">
        <v>579</v>
      </c>
      <c r="F2584" s="1" t="s">
        <v>498</v>
      </c>
      <c r="G2584" s="36">
        <v>-2.464</v>
      </c>
      <c r="H2584" s="36">
        <v>-3.9809999999999999</v>
      </c>
      <c r="I2584" s="36">
        <v>-3.831</v>
      </c>
      <c r="J2584" s="36">
        <v>-2.8279999999999998</v>
      </c>
      <c r="K2584" s="36">
        <v>-2.5510000000000002</v>
      </c>
      <c r="L2584" s="36">
        <v>-2.6320000000000001</v>
      </c>
      <c r="M2584" s="36">
        <v>-2.9769999999999999</v>
      </c>
      <c r="N2584" s="36">
        <v>-3.1509999999999998</v>
      </c>
      <c r="O2584" s="36">
        <v>-3.3540000000000001</v>
      </c>
      <c r="P2584" s="36">
        <v>-3.5030000000000001</v>
      </c>
    </row>
    <row r="2585" spans="1:22">
      <c r="A2585" s="83">
        <v>1</v>
      </c>
      <c r="B2585" s="83">
        <v>2016</v>
      </c>
      <c r="C2585" s="84" t="s">
        <v>570</v>
      </c>
      <c r="D2585" s="84" t="s">
        <v>579</v>
      </c>
      <c r="F2585" s="1" t="s">
        <v>288</v>
      </c>
      <c r="G2585" s="36">
        <v>0.1</v>
      </c>
      <c r="H2585" s="36">
        <v>-3.8</v>
      </c>
      <c r="I2585" s="36">
        <v>-4.2</v>
      </c>
      <c r="J2585" s="36">
        <v>-3</v>
      </c>
      <c r="K2585" s="36">
        <v>-2.5</v>
      </c>
      <c r="L2585" s="36">
        <v>-1.5</v>
      </c>
      <c r="M2585" s="36">
        <v>-0.9</v>
      </c>
      <c r="N2585" s="36">
        <v>-2.1</v>
      </c>
      <c r="O2585" s="36">
        <v>-4.2</v>
      </c>
      <c r="P2585" s="36">
        <v>-4.5999999999999996</v>
      </c>
    </row>
    <row r="2586" spans="1:22">
      <c r="A2586" s="83">
        <v>1</v>
      </c>
      <c r="B2586" s="83">
        <v>2016</v>
      </c>
      <c r="C2586" s="84" t="s">
        <v>570</v>
      </c>
      <c r="D2586" s="84" t="s">
        <v>579</v>
      </c>
      <c r="F2586" s="1" t="s">
        <v>546</v>
      </c>
      <c r="G2586" s="36">
        <v>1.825</v>
      </c>
      <c r="H2586" s="36">
        <v>1.7250000000000001</v>
      </c>
      <c r="I2586" s="36">
        <v>1.575</v>
      </c>
      <c r="J2586" s="36">
        <v>1.5249999999999999</v>
      </c>
      <c r="K2586" s="36">
        <v>1.625</v>
      </c>
      <c r="L2586" s="36">
        <v>1.7</v>
      </c>
      <c r="M2586" s="36">
        <v>1.8</v>
      </c>
      <c r="N2586" s="36">
        <v>1.9</v>
      </c>
      <c r="O2586" s="36">
        <v>1.9</v>
      </c>
      <c r="P2586" s="36">
        <v>1.9</v>
      </c>
    </row>
    <row r="2587" spans="1:22">
      <c r="A2587" s="83">
        <v>1</v>
      </c>
      <c r="B2587" s="83">
        <v>2016</v>
      </c>
      <c r="C2587" s="84" t="s">
        <v>570</v>
      </c>
      <c r="D2587" s="84" t="s">
        <v>579</v>
      </c>
      <c r="F2587" s="1" t="s">
        <v>290</v>
      </c>
      <c r="G2587" s="36">
        <v>9.9000000000000005E-2</v>
      </c>
      <c r="H2587" s="36">
        <v>-0.89600000000000002</v>
      </c>
      <c r="I2587" s="36">
        <v>-1.427</v>
      </c>
      <c r="J2587" s="36">
        <v>-1.6120000000000001</v>
      </c>
      <c r="K2587" s="36">
        <v>-1.7929999999999999</v>
      </c>
      <c r="L2587" s="36">
        <v>-1.849</v>
      </c>
      <c r="M2587" s="36">
        <v>-1.93</v>
      </c>
      <c r="N2587" s="36">
        <v>-2.1469999999999998</v>
      </c>
      <c r="O2587" s="36">
        <v>-2.3980000000000001</v>
      </c>
      <c r="P2587" s="36">
        <v>-1.673</v>
      </c>
    </row>
    <row r="2588" spans="1:22">
      <c r="A2588" s="83">
        <v>1</v>
      </c>
      <c r="B2588" s="83">
        <v>2016</v>
      </c>
      <c r="C2588" s="84" t="s">
        <v>570</v>
      </c>
      <c r="D2588" s="84" t="s">
        <v>579</v>
      </c>
      <c r="F2588" s="1" t="s">
        <v>296</v>
      </c>
      <c r="G2588" s="36">
        <v>-0.83</v>
      </c>
      <c r="H2588" s="36">
        <v>-3.698</v>
      </c>
      <c r="I2588" s="36">
        <v>-3.7480000000000002</v>
      </c>
      <c r="J2588" s="36">
        <v>-3.3969999999999998</v>
      </c>
      <c r="K2588" s="36">
        <v>-3.2290000000000001</v>
      </c>
      <c r="L2588" s="36">
        <v>-2.8769999999999998</v>
      </c>
      <c r="M2588" s="36">
        <v>-2.6240000000000001</v>
      </c>
      <c r="N2588" s="36">
        <v>-2.7029999999999998</v>
      </c>
      <c r="O2588" s="36">
        <v>-2.8260000000000001</v>
      </c>
      <c r="P2588" s="36">
        <v>-2.597</v>
      </c>
    </row>
    <row r="2589" spans="1:22">
      <c r="A2589" s="83">
        <v>1</v>
      </c>
      <c r="B2589" s="83">
        <v>2016</v>
      </c>
      <c r="F2589" s="36"/>
      <c r="H2589" s="36"/>
      <c r="I2589" s="36"/>
      <c r="J2589" s="36"/>
      <c r="K2589" s="36"/>
      <c r="L2589" s="36"/>
      <c r="M2589" s="36"/>
      <c r="N2589" s="36"/>
      <c r="O2589" s="36"/>
      <c r="P2589" s="36"/>
      <c r="Q2589" s="36"/>
      <c r="R2589" s="36"/>
      <c r="S2589" s="36"/>
      <c r="T2589" s="36"/>
      <c r="U2589" s="36"/>
      <c r="V2589" s="36"/>
    </row>
    <row r="2590" spans="1:22">
      <c r="A2590" s="83">
        <v>1</v>
      </c>
      <c r="B2590" s="83">
        <v>2016</v>
      </c>
      <c r="C2590" s="84" t="s">
        <v>570</v>
      </c>
      <c r="D2590" s="84" t="s">
        <v>579</v>
      </c>
      <c r="F2590" s="1" t="s">
        <v>431</v>
      </c>
      <c r="G2590" s="36">
        <v>0</v>
      </c>
      <c r="H2590" s="36">
        <v>-0.874</v>
      </c>
      <c r="I2590" s="36">
        <v>-1.696</v>
      </c>
      <c r="J2590" s="36">
        <v>-2.5150000000000001</v>
      </c>
      <c r="K2590" s="36">
        <v>-3.3639999999999999</v>
      </c>
      <c r="L2590" s="36">
        <v>-3.62</v>
      </c>
      <c r="M2590" s="36">
        <v>-3.9239999999999999</v>
      </c>
      <c r="N2590" s="36">
        <v>-3.91</v>
      </c>
      <c r="O2590" s="36">
        <v>-3.7469999999999999</v>
      </c>
      <c r="P2590" s="36">
        <v>-3.6150000000000002</v>
      </c>
    </row>
    <row r="2591" spans="1:22">
      <c r="A2591" s="83">
        <v>1</v>
      </c>
      <c r="B2591" s="83">
        <v>2016</v>
      </c>
      <c r="G2591" s="36"/>
      <c r="H2591" s="36"/>
      <c r="I2591" s="36"/>
      <c r="J2591" s="36"/>
      <c r="K2591" s="36"/>
      <c r="L2591" s="36"/>
      <c r="M2591" s="36"/>
      <c r="N2591" s="36"/>
      <c r="O2591" s="36"/>
      <c r="P2591" s="36"/>
    </row>
    <row r="2592" spans="1:22">
      <c r="A2592" s="83">
        <v>1</v>
      </c>
      <c r="B2592" s="83">
        <v>2016</v>
      </c>
      <c r="C2592" s="84" t="s">
        <v>570</v>
      </c>
      <c r="D2592" s="84" t="s">
        <v>580</v>
      </c>
      <c r="F2592" s="1" t="s">
        <v>450</v>
      </c>
      <c r="G2592" s="36"/>
      <c r="H2592" s="36"/>
      <c r="I2592" s="36"/>
      <c r="J2592" s="36"/>
      <c r="K2592" s="36"/>
      <c r="L2592" s="36"/>
    </row>
    <row r="2593" spans="1:22">
      <c r="A2593" s="83">
        <v>1</v>
      </c>
      <c r="B2593" s="83">
        <v>2016</v>
      </c>
      <c r="C2593" s="84" t="s">
        <v>570</v>
      </c>
      <c r="D2593" s="84" t="s">
        <v>580</v>
      </c>
      <c r="F2593" s="1" t="s">
        <v>295</v>
      </c>
      <c r="G2593" s="36">
        <v>6.8000000000000005E-2</v>
      </c>
      <c r="H2593" s="36">
        <v>0.42499999999999999</v>
      </c>
      <c r="I2593" s="36">
        <v>0.86399999999999999</v>
      </c>
      <c r="J2593" s="36">
        <v>1.528</v>
      </c>
      <c r="K2593" s="36">
        <v>2.4220000000000002</v>
      </c>
      <c r="L2593" s="36">
        <v>3.8439999999999999</v>
      </c>
      <c r="M2593" s="36">
        <v>5.6989999999999998</v>
      </c>
      <c r="N2593" s="36">
        <v>7.9630000000000001</v>
      </c>
      <c r="O2593" s="36">
        <v>10.596</v>
      </c>
      <c r="P2593" s="36">
        <v>13.613</v>
      </c>
    </row>
    <row r="2594" spans="1:22">
      <c r="A2594" s="83">
        <v>1</v>
      </c>
      <c r="B2594" s="83">
        <v>2016</v>
      </c>
      <c r="C2594" s="84" t="s">
        <v>570</v>
      </c>
      <c r="D2594" s="84" t="s">
        <v>580</v>
      </c>
      <c r="F2594" s="1" t="s">
        <v>547</v>
      </c>
      <c r="G2594" s="36">
        <v>-13.565</v>
      </c>
      <c r="H2594" s="36">
        <v>-9.0410000000000004</v>
      </c>
      <c r="I2594" s="36">
        <v>-15.625999999999999</v>
      </c>
      <c r="J2594" s="36">
        <v>-20.276</v>
      </c>
      <c r="K2594" s="36">
        <v>-23.655000000000001</v>
      </c>
      <c r="L2594" s="36">
        <v>-24.82</v>
      </c>
      <c r="M2594" s="36">
        <v>-27.67</v>
      </c>
      <c r="N2594" s="36">
        <v>-28.824000000000002</v>
      </c>
      <c r="O2594" s="36">
        <v>-31.608000000000001</v>
      </c>
      <c r="P2594" s="36">
        <v>-33.115000000000002</v>
      </c>
    </row>
    <row r="2595" spans="1:22">
      <c r="A2595" s="83">
        <v>1</v>
      </c>
      <c r="B2595" s="83">
        <v>2016</v>
      </c>
      <c r="G2595" s="36"/>
      <c r="M2595" s="36"/>
      <c r="N2595" s="36"/>
      <c r="O2595" s="36"/>
      <c r="P2595" s="36"/>
      <c r="Q2595" s="36"/>
      <c r="R2595" s="36"/>
      <c r="S2595" s="36"/>
      <c r="T2595" s="36"/>
      <c r="U2595" s="36"/>
      <c r="V2595" s="36"/>
    </row>
    <row r="2596" spans="1:22">
      <c r="A2596" s="83">
        <v>1</v>
      </c>
      <c r="B2596" s="83">
        <v>2016</v>
      </c>
      <c r="C2596" s="84" t="s">
        <v>571</v>
      </c>
      <c r="F2596" s="36" t="s">
        <v>159</v>
      </c>
      <c r="G2596" s="36"/>
      <c r="H2596" s="36"/>
      <c r="I2596" s="36"/>
      <c r="J2596" s="36"/>
      <c r="K2596" s="36"/>
      <c r="L2596" s="36"/>
      <c r="M2596" s="36"/>
      <c r="N2596" s="36"/>
      <c r="O2596" s="36"/>
    </row>
    <row r="2597" spans="1:22">
      <c r="A2597" s="83">
        <v>1</v>
      </c>
      <c r="B2597" s="83">
        <v>2016</v>
      </c>
      <c r="C2597" s="84" t="s">
        <v>571</v>
      </c>
      <c r="F2597" s="36" t="s">
        <v>491</v>
      </c>
      <c r="H2597" s="36"/>
      <c r="I2597" s="36"/>
      <c r="J2597" s="36"/>
      <c r="K2597" s="36"/>
      <c r="L2597" s="36"/>
      <c r="M2597" s="36"/>
      <c r="N2597" s="36"/>
      <c r="O2597" s="36"/>
      <c r="P2597" s="36"/>
      <c r="Q2597" s="36"/>
    </row>
    <row r="2598" spans="1:22">
      <c r="A2598" s="83">
        <v>1</v>
      </c>
      <c r="B2598" s="83">
        <v>2016</v>
      </c>
      <c r="C2598" s="84" t="s">
        <v>571</v>
      </c>
      <c r="D2598" s="84" t="s">
        <v>578</v>
      </c>
      <c r="F2598" s="1" t="s">
        <v>503</v>
      </c>
      <c r="G2598" s="36">
        <v>19.86</v>
      </c>
      <c r="H2598" s="36">
        <v>11.603</v>
      </c>
      <c r="I2598" s="36">
        <v>13.214</v>
      </c>
      <c r="J2598" s="36">
        <v>12.744999999999999</v>
      </c>
      <c r="K2598" s="36">
        <v>6.1609999999999996</v>
      </c>
      <c r="L2598" s="36">
        <v>9.1620000000000008</v>
      </c>
      <c r="M2598" s="36">
        <v>9.5169999999999995</v>
      </c>
      <c r="N2598" s="36">
        <v>10.529</v>
      </c>
      <c r="O2598" s="36">
        <v>12.285</v>
      </c>
      <c r="P2598" s="36">
        <v>11.86</v>
      </c>
    </row>
    <row r="2599" spans="1:22">
      <c r="A2599" s="83">
        <v>1</v>
      </c>
      <c r="B2599" s="83">
        <v>2016</v>
      </c>
      <c r="C2599" s="84" t="s">
        <v>571</v>
      </c>
      <c r="D2599" s="84" t="s">
        <v>578</v>
      </c>
      <c r="F2599" s="1" t="s">
        <v>504</v>
      </c>
      <c r="G2599" s="36">
        <v>4.8259999999999996</v>
      </c>
      <c r="H2599" s="36">
        <v>-0.30499999999999999</v>
      </c>
      <c r="I2599" s="36">
        <v>-6.8410000000000002</v>
      </c>
      <c r="J2599" s="36">
        <v>-11.417999999999999</v>
      </c>
      <c r="K2599" s="36">
        <v>-13.657999999999999</v>
      </c>
      <c r="L2599" s="36">
        <v>-16.437999999999999</v>
      </c>
      <c r="M2599" s="36">
        <v>-14.494</v>
      </c>
      <c r="N2599" s="36">
        <v>-13.849</v>
      </c>
      <c r="O2599" s="36">
        <v>-14.087999999999999</v>
      </c>
      <c r="P2599" s="36">
        <v>-15.224</v>
      </c>
    </row>
    <row r="2600" spans="1:22">
      <c r="A2600" s="83">
        <v>1</v>
      </c>
      <c r="B2600" s="83">
        <v>2016</v>
      </c>
      <c r="C2600" s="84" t="s">
        <v>571</v>
      </c>
      <c r="D2600" s="84" t="s">
        <v>578</v>
      </c>
      <c r="F2600" s="1" t="s">
        <v>532</v>
      </c>
      <c r="G2600" s="36">
        <v>-2.5169999999999999</v>
      </c>
      <c r="H2600" s="36">
        <v>0.17699999999999999</v>
      </c>
      <c r="I2600" s="36">
        <v>-1.1220000000000001</v>
      </c>
      <c r="J2600" s="36">
        <v>-0.32200000000000001</v>
      </c>
      <c r="K2600" s="36">
        <v>-3.6680000000000001</v>
      </c>
      <c r="L2600" s="36">
        <v>-5.258</v>
      </c>
      <c r="M2600" s="36">
        <v>-5.6950000000000003</v>
      </c>
      <c r="N2600" s="36">
        <v>-6.8319999999999999</v>
      </c>
      <c r="O2600" s="36">
        <v>-7.9420000000000002</v>
      </c>
      <c r="P2600" s="36">
        <v>-7.819</v>
      </c>
    </row>
    <row r="2601" spans="1:22">
      <c r="A2601" s="83">
        <v>1</v>
      </c>
      <c r="B2601" s="83">
        <v>2016</v>
      </c>
      <c r="C2601" s="84" t="s">
        <v>571</v>
      </c>
      <c r="D2601" s="84" t="s">
        <v>578</v>
      </c>
      <c r="F2601" s="1" t="s">
        <v>296</v>
      </c>
      <c r="G2601" s="36">
        <v>5.7030000000000003</v>
      </c>
      <c r="H2601" s="36">
        <v>1.9390000000000001</v>
      </c>
      <c r="I2601" s="36">
        <v>0.94499999999999995</v>
      </c>
      <c r="J2601" s="36">
        <v>5.0000000000000001E-3</v>
      </c>
      <c r="K2601" s="36">
        <v>-0.38200000000000001</v>
      </c>
      <c r="L2601" s="36">
        <v>-2.008</v>
      </c>
      <c r="M2601" s="36">
        <v>-2.5950000000000002</v>
      </c>
      <c r="N2601" s="36">
        <v>-2.867</v>
      </c>
      <c r="O2601" s="36">
        <v>-2.8719999999999999</v>
      </c>
      <c r="P2601" s="36">
        <v>-2.5569999999999999</v>
      </c>
    </row>
    <row r="2602" spans="1:22">
      <c r="A2602" s="83">
        <v>1</v>
      </c>
      <c r="B2602" s="83">
        <v>2016</v>
      </c>
      <c r="M2602" s="36"/>
      <c r="N2602" s="36"/>
      <c r="O2602" s="36"/>
      <c r="P2602" s="36"/>
      <c r="Q2602" s="36"/>
      <c r="R2602" s="36"/>
      <c r="S2602" s="36"/>
      <c r="T2602" s="36"/>
      <c r="U2602" s="36"/>
      <c r="V2602" s="36"/>
    </row>
    <row r="2603" spans="1:22">
      <c r="A2603" s="83">
        <v>1</v>
      </c>
      <c r="B2603" s="83">
        <v>2016</v>
      </c>
      <c r="C2603" s="84" t="s">
        <v>571</v>
      </c>
      <c r="D2603" s="84" t="s">
        <v>579</v>
      </c>
      <c r="F2603" s="1" t="s">
        <v>490</v>
      </c>
      <c r="G2603" s="36"/>
      <c r="M2603" s="36"/>
      <c r="N2603" s="36"/>
      <c r="O2603" s="36"/>
      <c r="P2603" s="36"/>
      <c r="Q2603" s="36"/>
      <c r="R2603" s="36"/>
      <c r="S2603" s="36"/>
      <c r="T2603" s="36"/>
      <c r="U2603" s="36"/>
      <c r="V2603" s="36"/>
    </row>
    <row r="2604" spans="1:22">
      <c r="A2604" s="83">
        <v>1</v>
      </c>
      <c r="B2604" s="83">
        <v>2016</v>
      </c>
      <c r="F2604" s="36"/>
      <c r="L2604" s="36"/>
      <c r="M2604" s="36"/>
      <c r="N2604" s="36"/>
      <c r="O2604" s="36"/>
      <c r="P2604" s="36"/>
      <c r="Q2604" s="36"/>
      <c r="R2604" s="36"/>
      <c r="S2604" s="36"/>
      <c r="T2604" s="36"/>
      <c r="U2604" s="36"/>
    </row>
    <row r="2605" spans="1:22">
      <c r="A2605" s="83">
        <v>1</v>
      </c>
      <c r="B2605" s="83">
        <v>2016</v>
      </c>
      <c r="C2605" s="84" t="s">
        <v>571</v>
      </c>
      <c r="D2605" s="84" t="s">
        <v>579</v>
      </c>
      <c r="F2605" s="36" t="s">
        <v>429</v>
      </c>
      <c r="L2605" s="36"/>
      <c r="M2605" s="36"/>
      <c r="N2605" s="36"/>
      <c r="O2605" s="36"/>
      <c r="P2605" s="36"/>
      <c r="Q2605" s="36"/>
      <c r="R2605" s="36"/>
      <c r="S2605" s="36"/>
      <c r="T2605" s="36"/>
      <c r="U2605" s="36"/>
    </row>
    <row r="2606" spans="1:22">
      <c r="A2606" s="83">
        <v>1</v>
      </c>
      <c r="B2606" s="83">
        <v>2016</v>
      </c>
      <c r="C2606" s="84" t="s">
        <v>571</v>
      </c>
      <c r="D2606" s="84" t="s">
        <v>579</v>
      </c>
      <c r="F2606" s="36" t="s">
        <v>436</v>
      </c>
      <c r="G2606" s="36">
        <v>5.9960000000000004</v>
      </c>
      <c r="H2606" s="36">
        <v>10.343</v>
      </c>
      <c r="I2606" s="36">
        <v>13.622999999999999</v>
      </c>
      <c r="J2606" s="36">
        <v>15.779</v>
      </c>
      <c r="K2606" s="36">
        <v>18.241</v>
      </c>
      <c r="L2606" s="36">
        <v>20.960999999999999</v>
      </c>
      <c r="M2606" s="36">
        <v>22.655999999999999</v>
      </c>
      <c r="N2606" s="36">
        <v>24.548999999999999</v>
      </c>
      <c r="O2606" s="36">
        <v>26.739000000000001</v>
      </c>
      <c r="P2606" s="36">
        <v>28.215</v>
      </c>
    </row>
    <row r="2607" spans="1:22">
      <c r="A2607" s="83">
        <v>1</v>
      </c>
      <c r="B2607" s="83">
        <v>2016</v>
      </c>
      <c r="C2607" s="84" t="s">
        <v>571</v>
      </c>
      <c r="D2607" s="84" t="s">
        <v>579</v>
      </c>
      <c r="F2607" s="36" t="s">
        <v>511</v>
      </c>
      <c r="G2607" s="36">
        <v>5.33</v>
      </c>
      <c r="H2607" s="36">
        <v>8.1219999999999999</v>
      </c>
      <c r="I2607" s="36">
        <v>8.7799999999999994</v>
      </c>
      <c r="J2607" s="36">
        <v>11.582000000000001</v>
      </c>
      <c r="K2607" s="36">
        <v>13.663</v>
      </c>
      <c r="L2607" s="36">
        <v>15.991</v>
      </c>
      <c r="M2607" s="36">
        <v>20.420000000000002</v>
      </c>
      <c r="N2607" s="36">
        <v>21.396000000000001</v>
      </c>
      <c r="O2607" s="36">
        <v>21.484000000000002</v>
      </c>
      <c r="P2607" s="36">
        <v>25.266999999999999</v>
      </c>
    </row>
    <row r="2608" spans="1:22">
      <c r="A2608" s="83">
        <v>1</v>
      </c>
      <c r="B2608" s="83">
        <v>2016</v>
      </c>
      <c r="C2608" s="84" t="s">
        <v>571</v>
      </c>
      <c r="D2608" s="84" t="s">
        <v>579</v>
      </c>
      <c r="F2608" s="36" t="s">
        <v>288</v>
      </c>
      <c r="G2608" s="36">
        <v>-1.8919999999999999</v>
      </c>
      <c r="H2608" s="36">
        <v>-3.3769999999999998</v>
      </c>
      <c r="I2608" s="36">
        <v>-5.5640000000000001</v>
      </c>
      <c r="J2608" s="36">
        <v>-7.3019999999999996</v>
      </c>
      <c r="K2608" s="36">
        <v>-9.6969999999999992</v>
      </c>
      <c r="L2608" s="36">
        <v>-11.673999999999999</v>
      </c>
      <c r="M2608" s="36">
        <v>-13.151</v>
      </c>
      <c r="N2608" s="36">
        <v>-14.343</v>
      </c>
      <c r="O2608" s="36">
        <v>-14.948</v>
      </c>
      <c r="P2608" s="36">
        <v>-15.028</v>
      </c>
    </row>
    <row r="2609" spans="1:25">
      <c r="A2609" s="83">
        <v>1</v>
      </c>
      <c r="B2609" s="83">
        <v>2016</v>
      </c>
      <c r="C2609" s="84" t="s">
        <v>571</v>
      </c>
      <c r="D2609" s="84" t="s">
        <v>579</v>
      </c>
      <c r="F2609" s="36" t="s">
        <v>512</v>
      </c>
      <c r="G2609" s="36">
        <v>-22.9</v>
      </c>
      <c r="H2609" s="36">
        <v>-0.9</v>
      </c>
      <c r="I2609" s="36">
        <v>-1.3</v>
      </c>
      <c r="J2609" s="36">
        <v>-0.8</v>
      </c>
      <c r="K2609" s="36">
        <v>-0.6</v>
      </c>
      <c r="L2609" s="36">
        <v>-0.3</v>
      </c>
      <c r="M2609" s="36">
        <v>-0.6</v>
      </c>
      <c r="N2609" s="36">
        <v>-0.8</v>
      </c>
      <c r="O2609" s="36">
        <v>-0.8</v>
      </c>
      <c r="P2609" s="36">
        <v>-0.7</v>
      </c>
    </row>
    <row r="2610" spans="1:25">
      <c r="A2610" s="83">
        <v>1</v>
      </c>
      <c r="B2610" s="83">
        <v>2016</v>
      </c>
      <c r="C2610" s="84" t="s">
        <v>571</v>
      </c>
      <c r="D2610" s="84" t="s">
        <v>579</v>
      </c>
      <c r="F2610" s="36" t="s">
        <v>290</v>
      </c>
      <c r="G2610" s="36">
        <v>3.9660000000000002</v>
      </c>
      <c r="H2610" s="36">
        <v>2.383</v>
      </c>
      <c r="I2610" s="36">
        <v>5.2290000000000001</v>
      </c>
      <c r="J2610" s="36">
        <v>4.3970000000000002</v>
      </c>
      <c r="K2610" s="36">
        <v>4.0730000000000004</v>
      </c>
      <c r="L2610" s="36">
        <v>3.7930000000000001</v>
      </c>
      <c r="M2610" s="36">
        <v>2.9169999999999998</v>
      </c>
      <c r="N2610" s="36">
        <v>-2.7389999999999999</v>
      </c>
      <c r="O2610" s="36">
        <v>-3.9929999999999999</v>
      </c>
      <c r="P2610" s="36">
        <v>8.2449999999999992</v>
      </c>
    </row>
    <row r="2611" spans="1:25">
      <c r="A2611" s="83">
        <v>1</v>
      </c>
      <c r="B2611" s="83">
        <v>2016</v>
      </c>
      <c r="C2611" s="84" t="s">
        <v>571</v>
      </c>
      <c r="D2611" s="84" t="s">
        <v>579</v>
      </c>
      <c r="F2611" s="36" t="s">
        <v>296</v>
      </c>
      <c r="G2611" s="36">
        <v>-17.137</v>
      </c>
      <c r="H2611" s="36">
        <v>-1.5640000000000001</v>
      </c>
      <c r="I2611" s="36">
        <v>6.4169999999999998</v>
      </c>
      <c r="J2611" s="36">
        <v>13.335000000000001</v>
      </c>
      <c r="K2611" s="36">
        <v>8.9890000000000008</v>
      </c>
      <c r="L2611" s="36">
        <v>2.3740000000000001</v>
      </c>
      <c r="M2611" s="36">
        <v>3.351</v>
      </c>
      <c r="N2611" s="36">
        <v>1.9390000000000001</v>
      </c>
      <c r="O2611" s="36">
        <v>0.20899999999999999</v>
      </c>
      <c r="P2611" s="36">
        <v>-0.997</v>
      </c>
    </row>
    <row r="2612" spans="1:25">
      <c r="A2612" s="83">
        <v>1</v>
      </c>
      <c r="B2612" s="83">
        <v>2016</v>
      </c>
      <c r="F2612" s="36"/>
      <c r="L2612" s="36"/>
      <c r="M2612" s="36"/>
      <c r="N2612" s="36"/>
      <c r="O2612" s="36"/>
      <c r="P2612" s="36"/>
      <c r="Q2612" s="36"/>
      <c r="R2612" s="36"/>
      <c r="S2612" s="36"/>
      <c r="T2612" s="36"/>
      <c r="U2612" s="36"/>
    </row>
    <row r="2613" spans="1:25">
      <c r="A2613" s="83">
        <v>1</v>
      </c>
      <c r="B2613" s="83">
        <v>2016</v>
      </c>
      <c r="C2613" s="84" t="s">
        <v>571</v>
      </c>
      <c r="D2613" s="84" t="s">
        <v>579</v>
      </c>
      <c r="F2613" s="36" t="s">
        <v>431</v>
      </c>
      <c r="G2613" s="36">
        <v>-3.3540000000000001</v>
      </c>
      <c r="H2613" s="36">
        <v>-3.9</v>
      </c>
      <c r="I2613" s="36">
        <v>-0.128</v>
      </c>
      <c r="J2613" s="36">
        <v>0.83199999999999996</v>
      </c>
      <c r="K2613" s="36">
        <v>1.147</v>
      </c>
      <c r="L2613" s="36">
        <v>1.593</v>
      </c>
      <c r="M2613" s="36">
        <v>1.53</v>
      </c>
      <c r="N2613" s="36">
        <v>1.5760000000000001</v>
      </c>
      <c r="O2613" s="36">
        <v>1.9470000000000001</v>
      </c>
      <c r="P2613" s="36">
        <v>1.996</v>
      </c>
    </row>
    <row r="2614" spans="1:25">
      <c r="A2614" s="83">
        <v>1</v>
      </c>
      <c r="B2614" s="83">
        <v>2016</v>
      </c>
      <c r="G2614" s="36"/>
      <c r="L2614" s="36"/>
      <c r="M2614" s="36"/>
      <c r="N2614" s="36"/>
      <c r="O2614" s="36"/>
      <c r="P2614" s="36"/>
      <c r="Q2614" s="36"/>
      <c r="R2614" s="36"/>
      <c r="S2614" s="36"/>
      <c r="T2614" s="36"/>
      <c r="U2614" s="36"/>
    </row>
    <row r="2615" spans="1:25">
      <c r="A2615" s="83">
        <v>1</v>
      </c>
      <c r="B2615" s="83">
        <v>2016</v>
      </c>
      <c r="C2615" s="84" t="s">
        <v>571</v>
      </c>
      <c r="D2615" s="84" t="s">
        <v>580</v>
      </c>
      <c r="F2615" s="1" t="s">
        <v>450</v>
      </c>
      <c r="I2615" s="36"/>
      <c r="L2615" s="36"/>
      <c r="M2615" s="36"/>
      <c r="N2615" s="36"/>
      <c r="O2615" s="36"/>
      <c r="P2615" s="36"/>
      <c r="Q2615" s="36"/>
      <c r="R2615" s="36"/>
      <c r="S2615" s="36"/>
      <c r="T2615" s="36"/>
      <c r="U2615" s="36"/>
    </row>
    <row r="2616" spans="1:25">
      <c r="A2616" s="83">
        <v>1</v>
      </c>
      <c r="B2616" s="83">
        <v>2016</v>
      </c>
      <c r="C2616" s="84" t="s">
        <v>571</v>
      </c>
      <c r="D2616" s="84" t="s">
        <v>580</v>
      </c>
      <c r="F2616" s="1" t="s">
        <v>295</v>
      </c>
      <c r="G2616" s="36">
        <v>-0.21199999999999999</v>
      </c>
      <c r="H2616" s="36">
        <v>-0.77</v>
      </c>
      <c r="I2616" s="36">
        <v>-0.45</v>
      </c>
      <c r="J2616" s="36">
        <v>0.60599999999999998</v>
      </c>
      <c r="K2616" s="36">
        <v>2.093</v>
      </c>
      <c r="L2616" s="36">
        <v>3.9220000000000002</v>
      </c>
      <c r="M2616" s="36">
        <v>5.8289999999999997</v>
      </c>
      <c r="N2616" s="36">
        <v>7.7919999999999998</v>
      </c>
      <c r="O2616" s="36">
        <v>9.7140000000000004</v>
      </c>
      <c r="P2616" s="36">
        <v>12.097</v>
      </c>
    </row>
    <row r="2617" spans="1:25">
      <c r="A2617" s="83">
        <v>1</v>
      </c>
      <c r="B2617" s="83">
        <v>2016</v>
      </c>
      <c r="C2617" s="84" t="s">
        <v>571</v>
      </c>
      <c r="D2617" s="84" t="s">
        <v>580</v>
      </c>
      <c r="F2617" s="1" t="s">
        <v>296</v>
      </c>
      <c r="G2617" s="36">
        <v>7.4390000000000001</v>
      </c>
      <c r="H2617" s="36">
        <v>9.7219999999999995</v>
      </c>
      <c r="I2617" s="36">
        <v>10.567</v>
      </c>
      <c r="J2617" s="36">
        <v>7.32</v>
      </c>
      <c r="K2617" s="36">
        <v>0.17399999999999999</v>
      </c>
      <c r="L2617" s="36">
        <v>-0.56200000000000006</v>
      </c>
      <c r="M2617" s="36">
        <v>-0.84599999999999997</v>
      </c>
      <c r="N2617" s="36">
        <v>-0.67200000000000004</v>
      </c>
      <c r="O2617" s="36">
        <v>-1.845</v>
      </c>
      <c r="P2617" s="36">
        <v>-8.4000000000000005E-2</v>
      </c>
    </row>
    <row r="2618" spans="1:25">
      <c r="A2618" s="83">
        <v>1</v>
      </c>
      <c r="B2618" s="83">
        <v>2016</v>
      </c>
      <c r="G2618" s="36"/>
      <c r="H2618" s="36"/>
      <c r="I2618" s="36"/>
      <c r="J2618" s="36"/>
      <c r="K2618" s="36"/>
      <c r="L2618" s="36"/>
      <c r="M2618" s="36"/>
      <c r="N2618" s="36"/>
      <c r="O2618" s="36"/>
      <c r="P2618" s="36"/>
    </row>
    <row r="2619" spans="1:25">
      <c r="A2619" s="83">
        <v>1</v>
      </c>
      <c r="B2619" s="83">
        <v>2016</v>
      </c>
      <c r="C2619" s="84" t="s">
        <v>575</v>
      </c>
      <c r="D2619" s="84" t="s">
        <v>586</v>
      </c>
      <c r="F2619" s="36" t="s">
        <v>548</v>
      </c>
      <c r="G2619" s="36">
        <v>-543.62599999999998</v>
      </c>
      <c r="H2619" s="36">
        <v>-561.46500000000003</v>
      </c>
      <c r="I2619" s="36">
        <v>-572.30399999999997</v>
      </c>
      <c r="J2619" s="36">
        <v>-737.97799999999995</v>
      </c>
      <c r="K2619" s="36">
        <v>-810.029</v>
      </c>
      <c r="L2619" s="36">
        <v>-892.84100000000001</v>
      </c>
      <c r="M2619" s="36">
        <v>-1044.3620000000001</v>
      </c>
      <c r="N2619" s="36">
        <v>-1077.4690000000001</v>
      </c>
      <c r="O2619" s="36">
        <v>-1089.3219999999999</v>
      </c>
      <c r="P2619" s="36">
        <v>-1226.104</v>
      </c>
      <c r="Q2619" s="36">
        <v>-1366.1679999999999</v>
      </c>
      <c r="X2619" s="36"/>
      <c r="Y2619" s="36"/>
    </row>
    <row r="2620" spans="1:25">
      <c r="G2620" s="36"/>
      <c r="H2620" s="36"/>
      <c r="I2620" s="36"/>
      <c r="J2620" s="36"/>
      <c r="K2620" s="36"/>
      <c r="L2620" s="36"/>
      <c r="M2620" s="36"/>
      <c r="N2620" s="36"/>
      <c r="O2620" s="36"/>
      <c r="P2620" s="36"/>
      <c r="Q2620" s="36"/>
      <c r="R2620" s="36"/>
      <c r="S2620" s="36"/>
      <c r="T2620" s="36"/>
      <c r="U2620" s="36"/>
      <c r="V2620" s="36"/>
      <c r="W2620" s="36"/>
      <c r="X2620" s="36"/>
      <c r="Y2620" s="36"/>
    </row>
    <row r="2621" spans="1:25">
      <c r="A2621" s="83">
        <v>3</v>
      </c>
      <c r="B2621" s="83">
        <v>2016</v>
      </c>
      <c r="C2621" s="84" t="s">
        <v>572</v>
      </c>
      <c r="F2621" s="1" t="s">
        <v>155</v>
      </c>
      <c r="G2621" s="36">
        <v>-1E-3</v>
      </c>
      <c r="H2621" s="36">
        <v>3.5999999999999997E-2</v>
      </c>
      <c r="I2621" s="36">
        <v>3.5000000000000003E-2</v>
      </c>
      <c r="J2621" s="36">
        <v>1.7999999999999999E-2</v>
      </c>
      <c r="K2621" s="36">
        <v>2E-3</v>
      </c>
      <c r="L2621" s="36">
        <v>-3.5999999999999997E-2</v>
      </c>
      <c r="M2621" s="36">
        <v>-7.0000000000000007E-2</v>
      </c>
      <c r="N2621" s="36">
        <v>-7.5999999999999998E-2</v>
      </c>
      <c r="O2621" s="36">
        <v>-7.3999999999999996E-2</v>
      </c>
      <c r="P2621" s="36">
        <v>0.23300000000000001</v>
      </c>
      <c r="Q2621" s="36">
        <v>-5.8000000000000003E-2</v>
      </c>
      <c r="R2621" s="36"/>
      <c r="S2621" s="36"/>
    </row>
    <row r="2622" spans="1:25">
      <c r="A2622" s="83">
        <v>3</v>
      </c>
      <c r="B2622" s="83">
        <v>2016</v>
      </c>
      <c r="F2622" s="36"/>
    </row>
    <row r="2623" spans="1:25">
      <c r="A2623" s="83">
        <v>3</v>
      </c>
      <c r="B2623" s="83">
        <v>2016</v>
      </c>
      <c r="C2623" s="84" t="s">
        <v>570</v>
      </c>
      <c r="F2623" s="36" t="s">
        <v>156</v>
      </c>
      <c r="G2623" s="36"/>
      <c r="H2623" s="36"/>
      <c r="I2623" s="36"/>
      <c r="J2623" s="36"/>
      <c r="K2623" s="36"/>
      <c r="L2623" s="36"/>
      <c r="M2623" s="36"/>
      <c r="N2623" s="36"/>
      <c r="O2623" s="36"/>
      <c r="P2623" s="36"/>
      <c r="Q2623" s="36"/>
      <c r="R2623" s="36"/>
    </row>
    <row r="2624" spans="1:25">
      <c r="A2624" s="83">
        <v>3</v>
      </c>
      <c r="B2624" s="83">
        <v>2016</v>
      </c>
      <c r="C2624" s="84" t="s">
        <v>570</v>
      </c>
      <c r="F2624" s="36" t="s">
        <v>491</v>
      </c>
      <c r="G2624" s="36"/>
      <c r="H2624" s="36"/>
      <c r="I2624" s="36"/>
      <c r="J2624" s="36"/>
      <c r="K2624" s="36"/>
      <c r="L2624" s="36"/>
      <c r="M2624" s="36"/>
      <c r="N2624" s="36"/>
      <c r="O2624" s="36"/>
      <c r="P2624" s="36"/>
      <c r="Q2624" s="36"/>
      <c r="R2624" s="36"/>
      <c r="S2624" s="36"/>
      <c r="T2624" s="36"/>
    </row>
    <row r="2625" spans="1:25">
      <c r="A2625" s="83">
        <v>3</v>
      </c>
      <c r="B2625" s="83">
        <v>2016</v>
      </c>
      <c r="C2625" s="84" t="s">
        <v>570</v>
      </c>
      <c r="D2625" s="84" t="s">
        <v>578</v>
      </c>
      <c r="F2625" s="1" t="s">
        <v>503</v>
      </c>
      <c r="G2625" s="36">
        <v>2.27</v>
      </c>
      <c r="H2625" s="36">
        <v>5.2779999999999996</v>
      </c>
      <c r="I2625" s="36">
        <v>8.9339999999999993</v>
      </c>
      <c r="J2625" s="36">
        <v>11.051</v>
      </c>
      <c r="K2625" s="36">
        <v>8.0120000000000005</v>
      </c>
      <c r="L2625" s="36">
        <v>6.2960000000000003</v>
      </c>
      <c r="M2625" s="36">
        <v>5.0720000000000001</v>
      </c>
      <c r="N2625" s="36">
        <v>3.8149999999999999</v>
      </c>
      <c r="O2625" s="36">
        <v>4.117</v>
      </c>
      <c r="P2625" s="36">
        <v>5.2919999999999998</v>
      </c>
      <c r="Q2625" s="36">
        <v>4.2080000000000002</v>
      </c>
      <c r="R2625" s="36"/>
      <c r="S2625" s="36"/>
    </row>
    <row r="2626" spans="1:25">
      <c r="A2626" s="83">
        <v>3</v>
      </c>
      <c r="B2626" s="83">
        <v>2016</v>
      </c>
      <c r="C2626" s="84" t="s">
        <v>570</v>
      </c>
      <c r="D2626" s="84" t="s">
        <v>578</v>
      </c>
      <c r="F2626" s="1" t="s">
        <v>504</v>
      </c>
      <c r="G2626" s="36">
        <v>-0.53400000000000003</v>
      </c>
      <c r="H2626" s="36">
        <v>-0.66100000000000003</v>
      </c>
      <c r="I2626" s="36">
        <v>0.14499999999999999</v>
      </c>
      <c r="J2626" s="36">
        <v>0.50900000000000001</v>
      </c>
      <c r="K2626" s="36">
        <v>0.67900000000000005</v>
      </c>
      <c r="L2626" s="36">
        <v>0.88600000000000001</v>
      </c>
      <c r="M2626" s="36">
        <v>0.65400000000000003</v>
      </c>
      <c r="N2626" s="36">
        <v>0.53300000000000003</v>
      </c>
      <c r="O2626" s="36">
        <v>0.55200000000000005</v>
      </c>
      <c r="P2626" s="36">
        <v>0.375</v>
      </c>
      <c r="Q2626" s="36">
        <v>0.318</v>
      </c>
      <c r="R2626" s="36"/>
      <c r="S2626" s="36"/>
    </row>
    <row r="2627" spans="1:25">
      <c r="A2627" s="83">
        <v>3</v>
      </c>
      <c r="B2627" s="83">
        <v>2016</v>
      </c>
      <c r="C2627" s="84" t="s">
        <v>570</v>
      </c>
      <c r="D2627" s="84" t="s">
        <v>578</v>
      </c>
      <c r="F2627" s="1" t="s">
        <v>532</v>
      </c>
      <c r="G2627" s="36">
        <v>0.35099999999999998</v>
      </c>
      <c r="H2627" s="36">
        <v>5.1520000000000001</v>
      </c>
      <c r="I2627" s="36">
        <v>9.2690000000000001</v>
      </c>
      <c r="J2627" s="36">
        <v>10.486000000000001</v>
      </c>
      <c r="K2627" s="36">
        <v>7.37</v>
      </c>
      <c r="L2627" s="36">
        <v>4.4829999999999997</v>
      </c>
      <c r="M2627" s="36">
        <v>4.1399999999999997</v>
      </c>
      <c r="N2627" s="36">
        <v>5.1449999999999996</v>
      </c>
      <c r="O2627" s="36">
        <v>6.306</v>
      </c>
      <c r="P2627" s="36">
        <v>7.556</v>
      </c>
      <c r="Q2627" s="36">
        <v>9.5190000000000001</v>
      </c>
      <c r="R2627" s="36"/>
      <c r="S2627" s="36"/>
    </row>
    <row r="2628" spans="1:25">
      <c r="A2628" s="83">
        <v>3</v>
      </c>
      <c r="B2628" s="83">
        <v>2016</v>
      </c>
      <c r="C2628" s="84" t="s">
        <v>570</v>
      </c>
      <c r="D2628" s="84" t="s">
        <v>578</v>
      </c>
      <c r="F2628" s="1" t="s">
        <v>296</v>
      </c>
      <c r="G2628" s="36">
        <v>-1.542</v>
      </c>
      <c r="H2628" s="36">
        <v>-1.821</v>
      </c>
      <c r="I2628" s="36">
        <v>-0.92500000000000004</v>
      </c>
      <c r="J2628" s="36">
        <v>0.24299999999999999</v>
      </c>
      <c r="K2628" s="36">
        <v>0.41899999999999998</v>
      </c>
      <c r="L2628" s="36">
        <v>0.16600000000000001</v>
      </c>
      <c r="M2628" s="36">
        <v>0.13800000000000001</v>
      </c>
      <c r="N2628" s="36">
        <v>0.128</v>
      </c>
      <c r="O2628" s="36">
        <v>0.13500000000000001</v>
      </c>
      <c r="P2628" s="36">
        <v>0.22600000000000001</v>
      </c>
      <c r="Q2628" s="36">
        <v>0.28599999999999998</v>
      </c>
      <c r="R2628" s="36"/>
      <c r="S2628" s="36"/>
    </row>
    <row r="2629" spans="1:25">
      <c r="A2629" s="83">
        <v>3</v>
      </c>
      <c r="B2629" s="83">
        <v>2016</v>
      </c>
      <c r="F2629" s="36"/>
      <c r="H2629" s="36"/>
      <c r="I2629" s="36"/>
      <c r="J2629" s="36"/>
      <c r="K2629" s="36"/>
      <c r="L2629" s="36"/>
      <c r="M2629" s="36"/>
      <c r="N2629" s="36"/>
      <c r="O2629" s="36"/>
      <c r="P2629" s="36"/>
      <c r="Q2629" s="36"/>
      <c r="R2629" s="36"/>
      <c r="S2629" s="36"/>
      <c r="T2629" s="36"/>
      <c r="U2629" s="36"/>
      <c r="V2629" s="36"/>
      <c r="W2629" s="36"/>
      <c r="X2629" s="36"/>
      <c r="Y2629" s="36"/>
    </row>
    <row r="2630" spans="1:25">
      <c r="A2630" s="83">
        <v>3</v>
      </c>
      <c r="B2630" s="83">
        <v>2016</v>
      </c>
      <c r="C2630" s="84" t="s">
        <v>570</v>
      </c>
      <c r="F2630" s="36" t="s">
        <v>545</v>
      </c>
      <c r="H2630" s="36"/>
      <c r="I2630" s="36"/>
      <c r="J2630" s="36"/>
      <c r="K2630" s="36"/>
      <c r="L2630" s="36"/>
      <c r="M2630" s="36"/>
      <c r="N2630" s="36"/>
      <c r="O2630" s="36"/>
      <c r="P2630" s="36"/>
      <c r="Q2630" s="36"/>
      <c r="R2630" s="36"/>
      <c r="S2630" s="36"/>
      <c r="T2630" s="36"/>
      <c r="U2630" s="36"/>
      <c r="V2630" s="36"/>
      <c r="W2630" s="36"/>
      <c r="X2630" s="36"/>
      <c r="Y2630" s="36"/>
    </row>
    <row r="2631" spans="1:25">
      <c r="A2631" s="83">
        <v>3</v>
      </c>
      <c r="B2631" s="83">
        <v>2016</v>
      </c>
      <c r="C2631" s="84" t="s">
        <v>570</v>
      </c>
      <c r="D2631" s="84" t="s">
        <v>579</v>
      </c>
      <c r="F2631" s="1" t="s">
        <v>429</v>
      </c>
      <c r="G2631" s="36"/>
      <c r="H2631" s="36"/>
      <c r="I2631" s="36"/>
      <c r="J2631" s="36"/>
      <c r="K2631" s="36"/>
      <c r="L2631" s="36"/>
      <c r="M2631" s="36"/>
      <c r="N2631" s="36"/>
      <c r="O2631" s="36"/>
      <c r="P2631" s="36"/>
      <c r="Q2631" s="36"/>
      <c r="R2631" s="36"/>
      <c r="S2631" s="36"/>
      <c r="T2631" s="36"/>
      <c r="U2631" s="36"/>
      <c r="V2631" s="36"/>
      <c r="W2631" s="36"/>
      <c r="X2631" s="36"/>
    </row>
    <row r="2632" spans="1:25">
      <c r="A2632" s="83">
        <v>3</v>
      </c>
      <c r="B2632" s="83">
        <v>2016</v>
      </c>
      <c r="C2632" s="84" t="s">
        <v>570</v>
      </c>
      <c r="D2632" s="84" t="s">
        <v>579</v>
      </c>
      <c r="F2632" s="1" t="s">
        <v>288</v>
      </c>
      <c r="G2632" s="36">
        <v>0</v>
      </c>
      <c r="H2632" s="36">
        <v>-1.35</v>
      </c>
      <c r="I2632" s="36">
        <v>-1.923</v>
      </c>
      <c r="J2632" s="36">
        <v>-2.012</v>
      </c>
      <c r="K2632" s="36">
        <v>-1.98</v>
      </c>
      <c r="L2632" s="36">
        <v>-2.827</v>
      </c>
      <c r="M2632" s="36">
        <v>-4.1180000000000003</v>
      </c>
      <c r="N2632" s="36">
        <v>-4.5030000000000001</v>
      </c>
      <c r="O2632" s="36">
        <v>-4.5030000000000001</v>
      </c>
      <c r="P2632" s="36">
        <v>-4.5359999999999996</v>
      </c>
      <c r="Q2632" s="36">
        <v>-4.4770000000000003</v>
      </c>
      <c r="R2632" s="36"/>
      <c r="S2632" s="36"/>
    </row>
    <row r="2633" spans="1:25">
      <c r="A2633" s="83">
        <v>3</v>
      </c>
      <c r="B2633" s="83">
        <v>2016</v>
      </c>
      <c r="C2633" s="84" t="s">
        <v>570</v>
      </c>
      <c r="D2633" s="84" t="s">
        <v>579</v>
      </c>
      <c r="F2633" s="1" t="s">
        <v>296</v>
      </c>
      <c r="G2633" s="36">
        <v>0.504</v>
      </c>
      <c r="H2633" s="36">
        <v>-1.0369999999999999</v>
      </c>
      <c r="I2633" s="36">
        <v>-1.2809999999999999</v>
      </c>
      <c r="J2633" s="36">
        <v>-0.60799999999999998</v>
      </c>
      <c r="K2633" s="36">
        <v>-0.156</v>
      </c>
      <c r="L2633" s="36">
        <v>-0.57999999999999996</v>
      </c>
      <c r="M2633" s="36">
        <v>-1.157</v>
      </c>
      <c r="N2633" s="36">
        <v>-1.1679999999999999</v>
      </c>
      <c r="O2633" s="36">
        <v>-0.92200000000000004</v>
      </c>
      <c r="P2633" s="36">
        <v>-1.121</v>
      </c>
      <c r="Q2633" s="36">
        <v>-1.304</v>
      </c>
      <c r="R2633" s="36"/>
      <c r="S2633" s="36"/>
    </row>
    <row r="2634" spans="1:25">
      <c r="A2634" s="83">
        <v>3</v>
      </c>
      <c r="B2634" s="83">
        <v>2016</v>
      </c>
      <c r="F2634" s="36"/>
      <c r="H2634" s="36"/>
      <c r="I2634" s="36"/>
      <c r="J2634" s="36"/>
      <c r="K2634" s="36"/>
      <c r="L2634" s="36"/>
      <c r="M2634" s="36"/>
      <c r="N2634" s="36"/>
      <c r="O2634" s="36"/>
      <c r="P2634" s="36"/>
      <c r="Q2634" s="36"/>
      <c r="R2634" s="36"/>
      <c r="S2634" s="36"/>
      <c r="T2634" s="36"/>
      <c r="U2634" s="36"/>
      <c r="V2634" s="36"/>
      <c r="W2634" s="36"/>
      <c r="X2634" s="36"/>
      <c r="Y2634" s="36"/>
    </row>
    <row r="2635" spans="1:25">
      <c r="A2635" s="83">
        <v>3</v>
      </c>
      <c r="B2635" s="83">
        <v>2016</v>
      </c>
      <c r="C2635" s="84" t="s">
        <v>570</v>
      </c>
      <c r="D2635" s="84" t="s">
        <v>580</v>
      </c>
      <c r="F2635" s="1" t="s">
        <v>450</v>
      </c>
      <c r="G2635" s="36"/>
      <c r="H2635" s="36"/>
      <c r="I2635" s="36"/>
      <c r="J2635" s="36"/>
      <c r="K2635" s="36"/>
      <c r="L2635" s="36"/>
      <c r="M2635" s="36"/>
      <c r="N2635" s="36"/>
      <c r="O2635" s="36"/>
      <c r="P2635" s="36"/>
      <c r="Q2635" s="36"/>
      <c r="R2635" s="36"/>
      <c r="S2635" s="36"/>
      <c r="T2635" s="36"/>
    </row>
    <row r="2636" spans="1:25">
      <c r="A2636" s="83">
        <v>3</v>
      </c>
      <c r="B2636" s="83">
        <v>2016</v>
      </c>
      <c r="C2636" s="84" t="s">
        <v>570</v>
      </c>
      <c r="D2636" s="84" t="s">
        <v>580</v>
      </c>
      <c r="F2636" s="1" t="s">
        <v>295</v>
      </c>
      <c r="G2636" s="36">
        <v>-3.0000000000000001E-3</v>
      </c>
      <c r="H2636" s="36">
        <v>-0.12</v>
      </c>
      <c r="I2636" s="36">
        <v>-0.47699999999999998</v>
      </c>
      <c r="J2636" s="36">
        <v>-1.3620000000000001</v>
      </c>
      <c r="K2636" s="36">
        <v>-2.1280000000000001</v>
      </c>
      <c r="L2636" s="36">
        <v>-2.746</v>
      </c>
      <c r="M2636" s="36">
        <v>-3.2759999999999998</v>
      </c>
      <c r="N2636" s="36">
        <v>-3.806</v>
      </c>
      <c r="O2636" s="36">
        <v>-4.3460000000000001</v>
      </c>
      <c r="P2636" s="36">
        <v>-4.944</v>
      </c>
      <c r="Q2636" s="36">
        <v>-5.6</v>
      </c>
      <c r="R2636" s="36"/>
      <c r="S2636" s="36"/>
    </row>
    <row r="2637" spans="1:25">
      <c r="A2637" s="83">
        <v>3</v>
      </c>
      <c r="B2637" s="83">
        <v>2016</v>
      </c>
      <c r="C2637" s="84" t="s">
        <v>570</v>
      </c>
      <c r="D2637" s="84" t="s">
        <v>580</v>
      </c>
      <c r="F2637" s="1" t="s">
        <v>547</v>
      </c>
      <c r="G2637" s="36">
        <v>-0.88</v>
      </c>
      <c r="H2637" s="36">
        <v>0.95299999999999996</v>
      </c>
      <c r="I2637" s="36">
        <v>1.081</v>
      </c>
      <c r="J2637" s="36">
        <v>1.431</v>
      </c>
      <c r="K2637" s="36">
        <v>2.3330000000000002</v>
      </c>
      <c r="L2637" s="36">
        <v>3.2890000000000001</v>
      </c>
      <c r="M2637" s="36">
        <v>4.0730000000000004</v>
      </c>
      <c r="N2637" s="36">
        <v>4.9349999999999996</v>
      </c>
      <c r="O2637" s="36">
        <v>5.6559999999999997</v>
      </c>
      <c r="P2637" s="36">
        <v>6.3159999999999998</v>
      </c>
      <c r="Q2637" s="36">
        <v>6.9969999999999999</v>
      </c>
      <c r="R2637" s="36"/>
      <c r="S2637" s="36"/>
    </row>
    <row r="2638" spans="1:25">
      <c r="A2638" s="83">
        <v>3</v>
      </c>
      <c r="B2638" s="83">
        <v>2016</v>
      </c>
      <c r="G2638" s="36"/>
      <c r="M2638" s="36"/>
      <c r="N2638" s="36"/>
      <c r="O2638" s="36"/>
      <c r="P2638" s="36"/>
      <c r="Q2638" s="36"/>
      <c r="R2638" s="36"/>
      <c r="S2638" s="36"/>
      <c r="T2638" s="36"/>
      <c r="U2638" s="36"/>
      <c r="V2638" s="36"/>
      <c r="W2638" s="36"/>
      <c r="X2638" s="36"/>
      <c r="Y2638" s="36"/>
    </row>
    <row r="2639" spans="1:25">
      <c r="A2639" s="83">
        <v>3</v>
      </c>
      <c r="B2639" s="83">
        <v>2016</v>
      </c>
      <c r="C2639" s="84" t="s">
        <v>571</v>
      </c>
      <c r="F2639" s="36" t="s">
        <v>159</v>
      </c>
      <c r="G2639" s="36"/>
      <c r="N2639" s="36"/>
      <c r="O2639" s="36"/>
      <c r="P2639" s="36"/>
      <c r="Q2639" s="36"/>
      <c r="R2639" s="36"/>
      <c r="S2639" s="36"/>
      <c r="T2639" s="36"/>
      <c r="U2639" s="36"/>
      <c r="V2639" s="36"/>
      <c r="W2639" s="36"/>
      <c r="X2639" s="36"/>
      <c r="Y2639" s="36"/>
    </row>
    <row r="2640" spans="1:25">
      <c r="A2640" s="83">
        <v>3</v>
      </c>
      <c r="B2640" s="83">
        <v>2016</v>
      </c>
      <c r="C2640" s="84" t="s">
        <v>571</v>
      </c>
      <c r="F2640" s="36" t="s">
        <v>491</v>
      </c>
      <c r="M2640" s="36"/>
      <c r="N2640" s="36"/>
      <c r="O2640" s="36"/>
      <c r="P2640" s="36"/>
      <c r="Q2640" s="36"/>
      <c r="R2640" s="36"/>
      <c r="S2640" s="36"/>
      <c r="T2640" s="36"/>
      <c r="U2640" s="36"/>
      <c r="V2640" s="36"/>
      <c r="W2640" s="36"/>
      <c r="X2640" s="36"/>
      <c r="Y2640" s="36"/>
    </row>
    <row r="2641" spans="1:24">
      <c r="A2641" s="83">
        <v>3</v>
      </c>
      <c r="B2641" s="83">
        <v>2016</v>
      </c>
      <c r="C2641" s="84" t="s">
        <v>571</v>
      </c>
      <c r="D2641" s="84" t="s">
        <v>578</v>
      </c>
      <c r="F2641" s="1" t="s">
        <v>503</v>
      </c>
      <c r="G2641" s="36">
        <v>2.085</v>
      </c>
      <c r="H2641" s="36">
        <v>-0.28399999999999997</v>
      </c>
      <c r="I2641" s="36">
        <v>-0.251</v>
      </c>
      <c r="J2641" s="36">
        <v>-0.28499999999999998</v>
      </c>
      <c r="K2641" s="36">
        <v>2.3260000000000001</v>
      </c>
      <c r="L2641" s="36">
        <v>1.744</v>
      </c>
      <c r="M2641" s="36">
        <v>1.417</v>
      </c>
      <c r="N2641" s="36">
        <v>1.133</v>
      </c>
      <c r="O2641" s="36">
        <v>1.1120000000000001</v>
      </c>
      <c r="P2641" s="36">
        <v>2.399</v>
      </c>
      <c r="Q2641" s="36">
        <v>2.3479999999999999</v>
      </c>
      <c r="R2641" s="36"/>
      <c r="S2641" s="36"/>
    </row>
    <row r="2642" spans="1:24">
      <c r="A2642" s="83">
        <v>3</v>
      </c>
      <c r="B2642" s="83">
        <v>2016</v>
      </c>
      <c r="C2642" s="84" t="s">
        <v>571</v>
      </c>
      <c r="D2642" s="84" t="s">
        <v>578</v>
      </c>
      <c r="F2642" s="1" t="s">
        <v>504</v>
      </c>
      <c r="G2642" s="36">
        <v>-1.044</v>
      </c>
      <c r="H2642" s="36">
        <v>-2.3879999999999999</v>
      </c>
      <c r="I2642" s="36">
        <v>-2.0659999999999998</v>
      </c>
      <c r="J2642" s="36">
        <v>-4.7E-2</v>
      </c>
      <c r="K2642" s="36">
        <v>1.4159999999999999</v>
      </c>
      <c r="L2642" s="36">
        <v>1.157</v>
      </c>
      <c r="M2642" s="36">
        <v>1.0169999999999999</v>
      </c>
      <c r="N2642" s="36">
        <v>1.1180000000000001</v>
      </c>
      <c r="O2642" s="36">
        <v>1.335</v>
      </c>
      <c r="P2642" s="36">
        <v>0.38700000000000001</v>
      </c>
      <c r="Q2642" s="36">
        <v>-0.81</v>
      </c>
      <c r="R2642" s="36"/>
      <c r="S2642" s="36"/>
    </row>
    <row r="2643" spans="1:24">
      <c r="A2643" s="83">
        <v>3</v>
      </c>
      <c r="B2643" s="83">
        <v>2016</v>
      </c>
      <c r="C2643" s="84" t="s">
        <v>571</v>
      </c>
      <c r="D2643" s="84" t="s">
        <v>578</v>
      </c>
      <c r="F2643" s="1" t="s">
        <v>532</v>
      </c>
      <c r="G2643" s="36">
        <v>2.4809999999999999</v>
      </c>
      <c r="H2643" s="36">
        <v>3.35</v>
      </c>
      <c r="I2643" s="36">
        <v>3.3559999999999999</v>
      </c>
      <c r="J2643" s="36">
        <v>3.4580000000000002</v>
      </c>
      <c r="K2643" s="36">
        <v>1.2410000000000001</v>
      </c>
      <c r="L2643" s="36">
        <v>2.1000000000000001E-2</v>
      </c>
      <c r="M2643" s="36">
        <v>1.7999999999999999E-2</v>
      </c>
      <c r="N2643" s="36">
        <v>1.0999999999999999E-2</v>
      </c>
      <c r="O2643" s="36">
        <v>5.0000000000000001E-3</v>
      </c>
      <c r="P2643" s="36">
        <v>3.0000000000000001E-3</v>
      </c>
      <c r="Q2643" s="36">
        <v>1E-3</v>
      </c>
      <c r="R2643" s="36"/>
      <c r="S2643" s="36"/>
    </row>
    <row r="2644" spans="1:24">
      <c r="A2644" s="83">
        <v>3</v>
      </c>
      <c r="B2644" s="83">
        <v>2016</v>
      </c>
      <c r="C2644" s="84" t="s">
        <v>571</v>
      </c>
      <c r="D2644" s="84" t="s">
        <v>578</v>
      </c>
      <c r="F2644" s="1" t="s">
        <v>296</v>
      </c>
      <c r="G2644" s="36">
        <v>-16.007000000000001</v>
      </c>
      <c r="H2644" s="36">
        <v>-11.359</v>
      </c>
      <c r="I2644" s="36">
        <v>-6.4539999999999997</v>
      </c>
      <c r="J2644" s="36">
        <v>-0.89800000000000002</v>
      </c>
      <c r="K2644" s="36">
        <v>-7.35</v>
      </c>
      <c r="L2644" s="36">
        <v>-8.69</v>
      </c>
      <c r="M2644" s="36">
        <v>-8.9849999999999994</v>
      </c>
      <c r="N2644" s="36">
        <v>-9.1050000000000004</v>
      </c>
      <c r="O2644" s="36">
        <v>-8.9260000000000002</v>
      </c>
      <c r="P2644" s="36">
        <v>-8.6470000000000002</v>
      </c>
      <c r="Q2644" s="36">
        <v>-8.9280000000000008</v>
      </c>
      <c r="R2644" s="36"/>
      <c r="S2644" s="36"/>
    </row>
    <row r="2645" spans="1:24">
      <c r="A2645" s="83">
        <v>3</v>
      </c>
      <c r="B2645" s="83">
        <v>2016</v>
      </c>
      <c r="I2645" s="36"/>
      <c r="J2645" s="36"/>
      <c r="K2645" s="36"/>
      <c r="L2645" s="36"/>
      <c r="M2645" s="36"/>
      <c r="N2645" s="36"/>
      <c r="O2645" s="36"/>
      <c r="P2645" s="36"/>
      <c r="Q2645" s="36"/>
      <c r="R2645" s="36"/>
      <c r="S2645" s="36"/>
      <c r="T2645" s="36"/>
      <c r="U2645" s="36"/>
    </row>
    <row r="2646" spans="1:24">
      <c r="A2646" s="83">
        <v>3</v>
      </c>
      <c r="B2646" s="83">
        <v>2016</v>
      </c>
      <c r="C2646" s="84" t="s">
        <v>571</v>
      </c>
      <c r="F2646" s="1" t="s">
        <v>490</v>
      </c>
      <c r="I2646" s="36"/>
      <c r="J2646" s="36"/>
      <c r="K2646" s="36"/>
      <c r="L2646" s="36"/>
      <c r="M2646" s="36"/>
      <c r="N2646" s="36"/>
      <c r="O2646" s="36"/>
      <c r="P2646" s="36"/>
      <c r="Q2646" s="36"/>
      <c r="R2646" s="36"/>
      <c r="S2646" s="36"/>
      <c r="T2646" s="36"/>
      <c r="U2646" s="36"/>
    </row>
    <row r="2647" spans="1:24">
      <c r="A2647" s="83">
        <v>3</v>
      </c>
      <c r="B2647" s="83">
        <v>2016</v>
      </c>
      <c r="C2647" s="84" t="s">
        <v>571</v>
      </c>
      <c r="D2647" s="84" t="s">
        <v>579</v>
      </c>
      <c r="F2647" s="36" t="s">
        <v>429</v>
      </c>
      <c r="H2647" s="36"/>
      <c r="I2647" s="36"/>
      <c r="J2647" s="36"/>
      <c r="K2647" s="36"/>
      <c r="L2647" s="36"/>
      <c r="M2647" s="36"/>
      <c r="N2647" s="36"/>
      <c r="O2647" s="36"/>
      <c r="P2647" s="36"/>
      <c r="Q2647" s="36"/>
      <c r="R2647" s="36"/>
      <c r="S2647" s="36"/>
      <c r="T2647" s="36"/>
    </row>
    <row r="2648" spans="1:24">
      <c r="A2648" s="83">
        <v>3</v>
      </c>
      <c r="B2648" s="83">
        <v>2016</v>
      </c>
      <c r="C2648" s="84" t="s">
        <v>571</v>
      </c>
      <c r="D2648" s="84" t="s">
        <v>579</v>
      </c>
      <c r="F2648" s="36" t="s">
        <v>528</v>
      </c>
      <c r="G2648" s="36">
        <v>-6.6219999999999999</v>
      </c>
      <c r="H2648" s="36">
        <v>-14.305999999999999</v>
      </c>
      <c r="I2648" s="36">
        <v>-11.278</v>
      </c>
      <c r="J2648" s="36">
        <v>-8.1649999999999991</v>
      </c>
      <c r="K2648" s="36">
        <v>-5.851</v>
      </c>
      <c r="L2648" s="36">
        <v>-5.069</v>
      </c>
      <c r="M2648" s="36">
        <v>-6.0430000000000001</v>
      </c>
      <c r="N2648" s="36">
        <v>-5.6280000000000001</v>
      </c>
      <c r="O2648" s="36">
        <v>-5.3280000000000003</v>
      </c>
      <c r="P2648" s="36">
        <v>-5.1079999999999997</v>
      </c>
      <c r="Q2648" s="36">
        <v>-5.2709999999999999</v>
      </c>
      <c r="R2648" s="36"/>
      <c r="S2648" s="36"/>
    </row>
    <row r="2649" spans="1:24">
      <c r="A2649" s="83">
        <v>3</v>
      </c>
      <c r="B2649" s="83">
        <v>2016</v>
      </c>
      <c r="C2649" s="84" t="s">
        <v>571</v>
      </c>
      <c r="D2649" s="84" t="s">
        <v>579</v>
      </c>
      <c r="F2649" s="36" t="s">
        <v>500</v>
      </c>
      <c r="G2649" s="36">
        <v>0.8</v>
      </c>
      <c r="H2649" s="36">
        <v>2.25</v>
      </c>
      <c r="I2649" s="36">
        <v>2.823</v>
      </c>
      <c r="J2649" s="36">
        <v>3.3109999999999999</v>
      </c>
      <c r="K2649" s="36">
        <v>3.48</v>
      </c>
      <c r="L2649" s="36">
        <v>3.9260000000000002</v>
      </c>
      <c r="M2649" s="36">
        <v>4.5179999999999998</v>
      </c>
      <c r="N2649" s="36">
        <v>4.8029999999999999</v>
      </c>
      <c r="O2649" s="36">
        <v>5.1020000000000003</v>
      </c>
      <c r="P2649" s="36">
        <v>5.6360000000000001</v>
      </c>
      <c r="Q2649" s="36">
        <v>6.077</v>
      </c>
      <c r="R2649" s="36"/>
      <c r="S2649" s="36"/>
    </row>
    <row r="2650" spans="1:24">
      <c r="A2650" s="83">
        <v>3</v>
      </c>
      <c r="B2650" s="83">
        <v>2016</v>
      </c>
      <c r="C2650" s="84" t="s">
        <v>571</v>
      </c>
      <c r="D2650" s="84" t="s">
        <v>579</v>
      </c>
      <c r="F2650" s="36" t="s">
        <v>436</v>
      </c>
      <c r="G2650" s="36">
        <v>-9.9860000000000007</v>
      </c>
      <c r="H2650" s="36">
        <v>-8.25</v>
      </c>
      <c r="I2650" s="36">
        <v>-5.1130000000000004</v>
      </c>
      <c r="J2650" s="36">
        <v>-2.4260000000000002</v>
      </c>
      <c r="K2650" s="36">
        <v>-1.42</v>
      </c>
      <c r="L2650" s="36">
        <v>-0.82699999999999996</v>
      </c>
      <c r="M2650" s="36">
        <v>-0.68200000000000005</v>
      </c>
      <c r="N2650" s="36">
        <v>-0.71399999999999997</v>
      </c>
      <c r="O2650" s="36">
        <v>-0.75700000000000001</v>
      </c>
      <c r="P2650" s="36">
        <v>-0.90800000000000003</v>
      </c>
      <c r="Q2650" s="36">
        <v>-18.983000000000001</v>
      </c>
      <c r="R2650" s="36"/>
      <c r="S2650" s="36"/>
    </row>
    <row r="2651" spans="1:24">
      <c r="A2651" s="83">
        <v>3</v>
      </c>
      <c r="B2651" s="83">
        <v>2016</v>
      </c>
      <c r="C2651" s="84" t="s">
        <v>571</v>
      </c>
      <c r="D2651" s="84" t="s">
        <v>579</v>
      </c>
      <c r="F2651" s="36" t="s">
        <v>506</v>
      </c>
      <c r="G2651" s="36">
        <v>10.101000000000001</v>
      </c>
      <c r="H2651" s="36">
        <v>1.109</v>
      </c>
      <c r="I2651" s="36">
        <v>1.393</v>
      </c>
      <c r="J2651" s="36">
        <v>1.601</v>
      </c>
      <c r="K2651" s="36">
        <v>1.7310000000000001</v>
      </c>
      <c r="L2651" s="36">
        <v>1.843</v>
      </c>
      <c r="M2651" s="36">
        <v>1.9530000000000001</v>
      </c>
      <c r="N2651" s="36">
        <v>2.052</v>
      </c>
      <c r="O2651" s="36">
        <v>2.145</v>
      </c>
      <c r="P2651" s="36">
        <v>2.2320000000000002</v>
      </c>
      <c r="Q2651" s="36">
        <v>2.323</v>
      </c>
      <c r="R2651" s="36"/>
      <c r="S2651" s="36"/>
    </row>
    <row r="2652" spans="1:24">
      <c r="A2652" s="83">
        <v>3</v>
      </c>
      <c r="B2652" s="83">
        <v>2016</v>
      </c>
      <c r="C2652" s="84" t="s">
        <v>571</v>
      </c>
      <c r="D2652" s="84" t="s">
        <v>579</v>
      </c>
      <c r="F2652" s="36" t="s">
        <v>296</v>
      </c>
      <c r="G2652" s="36">
        <v>-12.561</v>
      </c>
      <c r="H2652" s="36">
        <v>9.64</v>
      </c>
      <c r="I2652" s="36">
        <v>6.63</v>
      </c>
      <c r="J2652" s="36">
        <v>5.2709999999999999</v>
      </c>
      <c r="K2652" s="36">
        <v>2.1419999999999999</v>
      </c>
      <c r="L2652" s="36">
        <v>-0.156</v>
      </c>
      <c r="M2652" s="36">
        <v>0.65</v>
      </c>
      <c r="N2652" s="36">
        <v>3.6019999999999999</v>
      </c>
      <c r="O2652" s="36">
        <v>4.8250000000000002</v>
      </c>
      <c r="P2652" s="36">
        <v>1.502</v>
      </c>
      <c r="Q2652" s="36">
        <v>-2.9950000000000001</v>
      </c>
      <c r="R2652" s="36"/>
      <c r="S2652" s="36"/>
    </row>
    <row r="2653" spans="1:24">
      <c r="A2653" s="83">
        <v>3</v>
      </c>
      <c r="B2653" s="83">
        <v>2016</v>
      </c>
      <c r="F2653" s="36"/>
      <c r="L2653" s="36"/>
      <c r="M2653" s="36"/>
      <c r="N2653" s="36"/>
      <c r="O2653" s="36"/>
      <c r="P2653" s="36"/>
      <c r="Q2653" s="36"/>
      <c r="R2653" s="36"/>
      <c r="S2653" s="36"/>
      <c r="T2653" s="36"/>
      <c r="U2653" s="36"/>
      <c r="V2653" s="36"/>
      <c r="W2653" s="36"/>
      <c r="X2653" s="36"/>
    </row>
    <row r="2654" spans="1:24">
      <c r="A2654" s="83">
        <v>3</v>
      </c>
      <c r="B2654" s="83">
        <v>2016</v>
      </c>
      <c r="C2654" s="84" t="s">
        <v>571</v>
      </c>
      <c r="D2654" s="84" t="s">
        <v>579</v>
      </c>
      <c r="F2654" s="36" t="s">
        <v>431</v>
      </c>
      <c r="G2654" s="36">
        <v>-1.6080000000000001</v>
      </c>
      <c r="H2654" s="36">
        <v>-0.19400000000000001</v>
      </c>
      <c r="I2654" s="36">
        <v>1.099</v>
      </c>
      <c r="J2654" s="36">
        <v>0.61</v>
      </c>
      <c r="K2654" s="36">
        <v>0.87</v>
      </c>
      <c r="L2654" s="36">
        <v>1.77</v>
      </c>
      <c r="M2654" s="36">
        <v>0.52900000000000003</v>
      </c>
      <c r="N2654" s="36">
        <v>0.183</v>
      </c>
      <c r="O2654" s="36">
        <v>0.1</v>
      </c>
      <c r="P2654" s="36">
        <v>2E-3</v>
      </c>
      <c r="Q2654" s="36">
        <v>0.14499999999999999</v>
      </c>
      <c r="R2654" s="36"/>
      <c r="S2654" s="36"/>
    </row>
    <row r="2655" spans="1:24">
      <c r="A2655" s="83">
        <v>3</v>
      </c>
      <c r="B2655" s="83">
        <v>2016</v>
      </c>
      <c r="G2655" s="36"/>
      <c r="L2655" s="36"/>
      <c r="M2655" s="36"/>
      <c r="N2655" s="36"/>
      <c r="O2655" s="36"/>
      <c r="P2655" s="36"/>
      <c r="Q2655" s="36"/>
      <c r="R2655" s="36"/>
      <c r="S2655" s="36"/>
      <c r="T2655" s="36"/>
      <c r="U2655" s="36"/>
      <c r="V2655" s="36"/>
      <c r="W2655" s="36"/>
      <c r="X2655" s="36"/>
    </row>
    <row r="2656" spans="1:24">
      <c r="A2656" s="83">
        <v>3</v>
      </c>
      <c r="B2656" s="83">
        <v>2016</v>
      </c>
      <c r="C2656" s="84" t="s">
        <v>571</v>
      </c>
      <c r="D2656" s="84" t="s">
        <v>580</v>
      </c>
      <c r="F2656" s="1" t="s">
        <v>450</v>
      </c>
      <c r="H2656" s="36"/>
      <c r="I2656" s="36"/>
      <c r="J2656" s="36"/>
      <c r="K2656" s="36"/>
      <c r="L2656" s="36"/>
      <c r="M2656" s="36"/>
      <c r="N2656" s="36"/>
      <c r="O2656" s="36"/>
      <c r="P2656" s="36"/>
      <c r="Q2656" s="36"/>
      <c r="R2656" s="36"/>
      <c r="S2656" s="36"/>
      <c r="T2656" s="36"/>
    </row>
    <row r="2657" spans="1:25">
      <c r="A2657" s="83">
        <v>3</v>
      </c>
      <c r="B2657" s="83">
        <v>2016</v>
      </c>
      <c r="C2657" s="84" t="s">
        <v>571</v>
      </c>
      <c r="D2657" s="84" t="s">
        <v>580</v>
      </c>
      <c r="F2657" s="1" t="s">
        <v>295</v>
      </c>
      <c r="G2657" s="36">
        <v>-0.155</v>
      </c>
      <c r="H2657" s="36">
        <v>-0.56100000000000005</v>
      </c>
      <c r="I2657" s="36">
        <v>-0.88900000000000001</v>
      </c>
      <c r="J2657" s="36">
        <v>-1.302</v>
      </c>
      <c r="K2657" s="36">
        <v>-1.462</v>
      </c>
      <c r="L2657" s="36">
        <v>-1.3169999999999999</v>
      </c>
      <c r="M2657" s="36">
        <v>-1.028</v>
      </c>
      <c r="N2657" s="36">
        <v>-0.59399999999999997</v>
      </c>
      <c r="O2657" s="36">
        <v>5.2999999999999999E-2</v>
      </c>
      <c r="P2657" s="36">
        <v>0.72899999999999998</v>
      </c>
      <c r="Q2657" s="36">
        <v>0.79300000000000004</v>
      </c>
      <c r="R2657" s="36"/>
      <c r="S2657" s="36"/>
    </row>
    <row r="2658" spans="1:25">
      <c r="A2658" s="83">
        <v>3</v>
      </c>
      <c r="B2658" s="83">
        <v>2016</v>
      </c>
      <c r="C2658" s="84" t="s">
        <v>571</v>
      </c>
      <c r="D2658" s="84" t="s">
        <v>580</v>
      </c>
      <c r="F2658" s="1" t="s">
        <v>296</v>
      </c>
      <c r="G2658" s="36">
        <v>-1.5349999999999999</v>
      </c>
      <c r="H2658" s="36">
        <v>-2.7269999999999999</v>
      </c>
      <c r="I2658" s="36">
        <v>-3.7869999999999999</v>
      </c>
      <c r="J2658" s="36">
        <v>0.624</v>
      </c>
      <c r="K2658" s="36">
        <v>4.4059999999999997</v>
      </c>
      <c r="L2658" s="36">
        <v>6.3410000000000002</v>
      </c>
      <c r="M2658" s="36">
        <v>6.3559999999999999</v>
      </c>
      <c r="N2658" s="36">
        <v>6.4610000000000003</v>
      </c>
      <c r="O2658" s="36">
        <v>7.2060000000000004</v>
      </c>
      <c r="P2658" s="36">
        <v>7.633</v>
      </c>
      <c r="Q2658" s="36">
        <v>6.4530000000000003</v>
      </c>
      <c r="R2658" s="36"/>
      <c r="S2658" s="36"/>
    </row>
    <row r="2659" spans="1:25">
      <c r="A2659" s="83">
        <v>3</v>
      </c>
      <c r="B2659" s="83">
        <v>2016</v>
      </c>
      <c r="G2659" s="36"/>
      <c r="H2659" s="36"/>
      <c r="I2659" s="36"/>
      <c r="J2659" s="36"/>
      <c r="K2659" s="36"/>
      <c r="L2659" s="36"/>
      <c r="M2659" s="36"/>
      <c r="N2659" s="36"/>
      <c r="O2659" s="36"/>
      <c r="P2659" s="36"/>
      <c r="Q2659" s="36"/>
      <c r="R2659" s="36"/>
      <c r="S2659" s="36"/>
    </row>
    <row r="2660" spans="1:25">
      <c r="A2660" s="83">
        <v>3</v>
      </c>
      <c r="B2660" s="83">
        <v>2016</v>
      </c>
      <c r="C2660" s="84" t="s">
        <v>575</v>
      </c>
      <c r="D2660" s="84" t="s">
        <v>586</v>
      </c>
      <c r="F2660" s="36" t="s">
        <v>549</v>
      </c>
      <c r="G2660" s="36">
        <v>-533.62099999999998</v>
      </c>
      <c r="H2660" s="36">
        <v>-549.56799999999998</v>
      </c>
      <c r="I2660" s="36">
        <v>-548.53899999999999</v>
      </c>
      <c r="J2660" s="36">
        <v>-710.41600000000005</v>
      </c>
      <c r="K2660" s="36">
        <v>-797.87900000000002</v>
      </c>
      <c r="L2660" s="36">
        <v>-890.46</v>
      </c>
      <c r="M2660" s="36">
        <v>-1042.7370000000001</v>
      </c>
      <c r="N2660" s="36">
        <v>-1080.3889999999999</v>
      </c>
      <c r="O2660" s="36">
        <v>-1093.992</v>
      </c>
      <c r="P2660" s="36">
        <v>-1225.713</v>
      </c>
      <c r="Q2660" s="36">
        <v>-1343.441</v>
      </c>
      <c r="R2660" s="36"/>
      <c r="S2660" s="36"/>
    </row>
    <row r="2661" spans="1:25">
      <c r="M2661" s="36"/>
      <c r="N2661" s="36"/>
      <c r="O2661" s="36"/>
      <c r="P2661" s="36"/>
      <c r="Q2661" s="36"/>
      <c r="R2661" s="36"/>
      <c r="S2661" s="36"/>
      <c r="T2661" s="36"/>
      <c r="U2661" s="36"/>
      <c r="V2661" s="36"/>
      <c r="W2661" s="36"/>
      <c r="X2661" s="36"/>
      <c r="Y2661" s="36"/>
    </row>
    <row r="2662" spans="1:25">
      <c r="A2662" s="83">
        <v>8</v>
      </c>
      <c r="B2662" s="83">
        <v>2016</v>
      </c>
      <c r="C2662" s="84" t="s">
        <v>572</v>
      </c>
      <c r="F2662" s="1" t="s">
        <v>155</v>
      </c>
    </row>
    <row r="2663" spans="1:25">
      <c r="A2663" s="83">
        <v>8</v>
      </c>
      <c r="B2663" s="83">
        <v>2016</v>
      </c>
      <c r="C2663" s="84" t="s">
        <v>572</v>
      </c>
      <c r="D2663" s="84" t="s">
        <v>578</v>
      </c>
      <c r="F2663" s="36" t="s">
        <v>491</v>
      </c>
      <c r="G2663" s="36">
        <v>0</v>
      </c>
      <c r="H2663" s="36">
        <v>0.2</v>
      </c>
      <c r="I2663" s="36">
        <v>0.157</v>
      </c>
      <c r="J2663" s="36">
        <v>1.4E-2</v>
      </c>
      <c r="K2663" s="36">
        <v>1.4999999999999999E-2</v>
      </c>
      <c r="L2663" s="36">
        <v>2.3E-2</v>
      </c>
      <c r="M2663" s="36">
        <v>2.5999999999999999E-2</v>
      </c>
      <c r="N2663" s="36">
        <v>2.1999999999999999E-2</v>
      </c>
      <c r="O2663" s="36">
        <v>2.8000000000000001E-2</v>
      </c>
      <c r="P2663" s="36">
        <v>2.9000000000000001E-2</v>
      </c>
      <c r="Q2663" s="36">
        <v>2.9000000000000001E-2</v>
      </c>
      <c r="R2663" s="36"/>
      <c r="S2663" s="36"/>
    </row>
    <row r="2664" spans="1:25">
      <c r="A2664" s="83">
        <v>8</v>
      </c>
      <c r="B2664" s="83">
        <v>2016</v>
      </c>
      <c r="C2664" s="84" t="s">
        <v>572</v>
      </c>
      <c r="D2664" s="84" t="s">
        <v>579</v>
      </c>
      <c r="F2664" s="36" t="s">
        <v>490</v>
      </c>
      <c r="G2664" s="36">
        <v>0</v>
      </c>
      <c r="H2664" s="36">
        <v>-1.2E-2</v>
      </c>
      <c r="I2664" s="36">
        <v>-0.03</v>
      </c>
      <c r="J2664" s="36">
        <v>-2.7E-2</v>
      </c>
      <c r="K2664" s="36">
        <v>-5.0000000000000001E-3</v>
      </c>
      <c r="L2664" s="36">
        <v>0.115</v>
      </c>
      <c r="M2664" s="36">
        <v>1.2E-2</v>
      </c>
      <c r="N2664" s="36">
        <v>-4.3999999999999997E-2</v>
      </c>
      <c r="O2664" s="36">
        <v>-0.05</v>
      </c>
      <c r="P2664" s="36">
        <v>-6.2E-2</v>
      </c>
      <c r="Q2664" s="36">
        <v>-6.8000000000000005E-2</v>
      </c>
      <c r="R2664" s="36"/>
      <c r="S2664" s="36"/>
    </row>
    <row r="2665" spans="1:25">
      <c r="A2665" s="83">
        <v>8</v>
      </c>
      <c r="B2665" s="83">
        <v>2016</v>
      </c>
      <c r="F2665" s="36"/>
      <c r="G2665" s="36"/>
      <c r="H2665" s="36"/>
      <c r="I2665" s="36"/>
      <c r="J2665" s="36"/>
      <c r="K2665" s="36"/>
      <c r="L2665" s="36"/>
      <c r="M2665" s="36"/>
      <c r="N2665" s="36"/>
      <c r="O2665" s="36"/>
      <c r="P2665" s="36"/>
      <c r="Q2665" s="36"/>
      <c r="R2665" s="36"/>
      <c r="S2665" s="36"/>
    </row>
    <row r="2666" spans="1:25">
      <c r="A2666" s="83">
        <v>8</v>
      </c>
      <c r="B2666" s="83">
        <v>2016</v>
      </c>
      <c r="C2666" s="84" t="s">
        <v>570</v>
      </c>
      <c r="F2666" s="36" t="s">
        <v>156</v>
      </c>
      <c r="G2666" s="36"/>
      <c r="H2666" s="36"/>
      <c r="I2666" s="36"/>
      <c r="J2666" s="36"/>
      <c r="K2666" s="36"/>
      <c r="L2666" s="36"/>
      <c r="M2666" s="36"/>
    </row>
    <row r="2667" spans="1:25">
      <c r="A2667" s="83">
        <v>8</v>
      </c>
      <c r="B2667" s="83">
        <v>2016</v>
      </c>
      <c r="C2667" s="84" t="s">
        <v>570</v>
      </c>
      <c r="F2667" s="36" t="s">
        <v>491</v>
      </c>
      <c r="G2667" s="36"/>
      <c r="H2667" s="36"/>
      <c r="I2667" s="36"/>
      <c r="J2667" s="36"/>
      <c r="K2667" s="36"/>
      <c r="L2667" s="36"/>
      <c r="M2667" s="36"/>
      <c r="N2667" s="36"/>
      <c r="O2667" s="36"/>
      <c r="P2667" s="36"/>
      <c r="Q2667" s="36"/>
      <c r="R2667" s="36"/>
      <c r="S2667" s="36"/>
      <c r="T2667" s="36"/>
    </row>
    <row r="2668" spans="1:25">
      <c r="A2668" s="83">
        <v>8</v>
      </c>
      <c r="B2668" s="83">
        <v>2016</v>
      </c>
      <c r="C2668" s="84" t="s">
        <v>570</v>
      </c>
      <c r="D2668" s="84" t="s">
        <v>578</v>
      </c>
      <c r="F2668" s="1" t="s">
        <v>503</v>
      </c>
      <c r="G2668" s="36">
        <v>-15.565</v>
      </c>
      <c r="H2668" s="36">
        <v>-30.741</v>
      </c>
      <c r="I2668" s="36">
        <v>-22.242999999999999</v>
      </c>
      <c r="J2668" s="36">
        <v>-13.08</v>
      </c>
      <c r="K2668" s="36">
        <v>-9.6679999999999993</v>
      </c>
      <c r="L2668" s="36">
        <v>-11.946999999999999</v>
      </c>
      <c r="M2668" s="36">
        <v>-14.728999999999999</v>
      </c>
      <c r="N2668" s="36">
        <v>-19.472999999999999</v>
      </c>
      <c r="O2668" s="36">
        <v>-23.959</v>
      </c>
      <c r="P2668" s="36">
        <v>-28.222999999999999</v>
      </c>
      <c r="Q2668" s="36">
        <v>-31.558</v>
      </c>
      <c r="R2668" s="36"/>
      <c r="S2668" s="36"/>
    </row>
    <row r="2669" spans="1:25">
      <c r="A2669" s="83">
        <v>8</v>
      </c>
      <c r="B2669" s="83">
        <v>2016</v>
      </c>
      <c r="C2669" s="84" t="s">
        <v>570</v>
      </c>
      <c r="D2669" s="84" t="s">
        <v>578</v>
      </c>
      <c r="F2669" s="1" t="s">
        <v>504</v>
      </c>
      <c r="G2669" s="36">
        <v>-12.154</v>
      </c>
      <c r="H2669" s="36">
        <v>-16.937000000000001</v>
      </c>
      <c r="I2669" s="36">
        <v>-21.251000000000001</v>
      </c>
      <c r="J2669" s="36">
        <v>-21.754000000000001</v>
      </c>
      <c r="K2669" s="36">
        <v>-24.675999999999998</v>
      </c>
      <c r="L2669" s="36">
        <v>-27.832000000000001</v>
      </c>
      <c r="M2669" s="36">
        <v>-29.513000000000002</v>
      </c>
      <c r="N2669" s="36">
        <v>-29.064</v>
      </c>
      <c r="O2669" s="36">
        <v>-27.218</v>
      </c>
      <c r="P2669" s="36">
        <v>-24.832000000000001</v>
      </c>
      <c r="Q2669" s="36">
        <v>-23.445</v>
      </c>
      <c r="R2669" s="36"/>
      <c r="S2669" s="36"/>
    </row>
    <row r="2670" spans="1:25">
      <c r="A2670" s="83">
        <v>8</v>
      </c>
      <c r="B2670" s="83">
        <v>2016</v>
      </c>
      <c r="C2670" s="84" t="s">
        <v>570</v>
      </c>
      <c r="D2670" s="84" t="s">
        <v>578</v>
      </c>
      <c r="F2670" s="1" t="s">
        <v>532</v>
      </c>
      <c r="G2670" s="36">
        <v>-0.503</v>
      </c>
      <c r="H2670" s="36">
        <v>-1.204</v>
      </c>
      <c r="I2670" s="36">
        <v>-2.3450000000000002</v>
      </c>
      <c r="J2670" s="36">
        <v>-4.0999999999999996</v>
      </c>
      <c r="K2670" s="36">
        <v>-6.2439999999999998</v>
      </c>
      <c r="L2670" s="36">
        <v>-8.0389999999999997</v>
      </c>
      <c r="M2670" s="36">
        <v>-9.9309999999999992</v>
      </c>
      <c r="N2670" s="36">
        <v>-12.388999999999999</v>
      </c>
      <c r="O2670" s="36">
        <v>-15.891</v>
      </c>
      <c r="P2670" s="36">
        <v>-19.757000000000001</v>
      </c>
      <c r="Q2670" s="36">
        <v>-23.867000000000001</v>
      </c>
      <c r="R2670" s="36"/>
      <c r="S2670" s="36"/>
    </row>
    <row r="2671" spans="1:25">
      <c r="A2671" s="83">
        <v>8</v>
      </c>
      <c r="B2671" s="83">
        <v>2016</v>
      </c>
      <c r="C2671" s="84" t="s">
        <v>570</v>
      </c>
      <c r="D2671" s="84" t="s">
        <v>578</v>
      </c>
      <c r="F2671" s="1" t="s">
        <v>550</v>
      </c>
      <c r="G2671" s="36">
        <v>5.1230000000000002</v>
      </c>
      <c r="H2671" s="36">
        <v>22.456</v>
      </c>
      <c r="I2671" s="36">
        <v>31.579000000000001</v>
      </c>
      <c r="J2671" s="36">
        <v>26.937000000000001</v>
      </c>
      <c r="K2671" s="36">
        <v>17.28</v>
      </c>
      <c r="L2671" s="36">
        <v>10.56</v>
      </c>
      <c r="M2671" s="36">
        <v>9.0039999999999996</v>
      </c>
      <c r="N2671" s="36">
        <v>8.5690000000000008</v>
      </c>
      <c r="O2671" s="36">
        <v>8.2780000000000005</v>
      </c>
      <c r="P2671" s="36">
        <v>7.7910000000000004</v>
      </c>
      <c r="Q2671" s="36">
        <v>8.0510000000000002</v>
      </c>
      <c r="R2671" s="36"/>
      <c r="S2671" s="36"/>
    </row>
    <row r="2672" spans="1:25">
      <c r="A2672" s="83">
        <v>8</v>
      </c>
      <c r="B2672" s="83">
        <v>2016</v>
      </c>
      <c r="C2672" s="84" t="s">
        <v>570</v>
      </c>
      <c r="D2672" s="84" t="s">
        <v>578</v>
      </c>
      <c r="F2672" s="1" t="s">
        <v>296</v>
      </c>
      <c r="G2672" s="36">
        <v>-1.0189999999999999</v>
      </c>
      <c r="H2672" s="36">
        <v>-2.1379999999999999</v>
      </c>
      <c r="I2672" s="36">
        <v>-2.367</v>
      </c>
      <c r="J2672" s="36">
        <v>-1.9910000000000001</v>
      </c>
      <c r="K2672" s="36">
        <v>-2.1779999999999999</v>
      </c>
      <c r="L2672" s="36">
        <v>-2.1440000000000001</v>
      </c>
      <c r="M2672" s="36">
        <v>-1.915</v>
      </c>
      <c r="N2672" s="36">
        <v>-1.86</v>
      </c>
      <c r="O2672" s="36">
        <v>-2.2240000000000002</v>
      </c>
      <c r="P2672" s="36">
        <v>-2.6850000000000001</v>
      </c>
      <c r="Q2672" s="36">
        <v>-3.2989999999999999</v>
      </c>
      <c r="R2672" s="36"/>
      <c r="S2672" s="36"/>
    </row>
    <row r="2673" spans="1:25">
      <c r="A2673" s="83">
        <v>8</v>
      </c>
      <c r="B2673" s="83">
        <v>2016</v>
      </c>
      <c r="F2673" s="36"/>
      <c r="H2673" s="36"/>
      <c r="I2673" s="36"/>
      <c r="J2673" s="36"/>
      <c r="K2673" s="36"/>
      <c r="L2673" s="36"/>
      <c r="M2673" s="36"/>
      <c r="N2673" s="36"/>
      <c r="O2673" s="36"/>
      <c r="P2673" s="36"/>
      <c r="Q2673" s="36"/>
      <c r="R2673" s="36"/>
      <c r="S2673" s="36"/>
      <c r="T2673" s="36"/>
      <c r="U2673" s="36"/>
      <c r="V2673" s="36"/>
      <c r="W2673" s="36"/>
      <c r="X2673" s="36"/>
      <c r="Y2673" s="36"/>
    </row>
    <row r="2674" spans="1:25">
      <c r="A2674" s="83">
        <v>8</v>
      </c>
      <c r="B2674" s="83">
        <v>2016</v>
      </c>
      <c r="C2674" s="84" t="s">
        <v>570</v>
      </c>
      <c r="F2674" s="36" t="s">
        <v>545</v>
      </c>
      <c r="H2674" s="36"/>
      <c r="I2674" s="36"/>
      <c r="J2674" s="36"/>
      <c r="K2674" s="36"/>
      <c r="L2674" s="36"/>
      <c r="M2674" s="36"/>
      <c r="N2674" s="36"/>
      <c r="O2674" s="36"/>
      <c r="P2674" s="36"/>
      <c r="Q2674" s="36"/>
      <c r="R2674" s="36"/>
      <c r="S2674" s="36"/>
      <c r="T2674" s="36"/>
      <c r="U2674" s="36"/>
      <c r="V2674" s="36"/>
      <c r="W2674" s="36"/>
      <c r="X2674" s="36"/>
      <c r="Y2674" s="36"/>
    </row>
    <row r="2675" spans="1:25">
      <c r="A2675" s="83">
        <v>8</v>
      </c>
      <c r="B2675" s="83">
        <v>2016</v>
      </c>
      <c r="C2675" s="84" t="s">
        <v>570</v>
      </c>
      <c r="D2675" s="84" t="s">
        <v>579</v>
      </c>
      <c r="F2675" s="1" t="s">
        <v>429</v>
      </c>
      <c r="G2675" s="36"/>
      <c r="H2675" s="36"/>
      <c r="I2675" s="36"/>
      <c r="J2675" s="36"/>
      <c r="K2675" s="36"/>
      <c r="L2675" s="36"/>
      <c r="M2675" s="36"/>
      <c r="N2675" s="36"/>
      <c r="O2675" s="36"/>
      <c r="P2675" s="36"/>
      <c r="Q2675" s="36"/>
      <c r="R2675" s="36"/>
      <c r="S2675" s="36"/>
      <c r="T2675" s="36"/>
    </row>
    <row r="2676" spans="1:25">
      <c r="A2676" s="83">
        <v>8</v>
      </c>
      <c r="B2676" s="83">
        <v>2016</v>
      </c>
      <c r="C2676" s="84" t="s">
        <v>570</v>
      </c>
      <c r="D2676" s="84" t="s">
        <v>579</v>
      </c>
      <c r="F2676" s="1" t="s">
        <v>288</v>
      </c>
      <c r="G2676" s="36">
        <v>0</v>
      </c>
      <c r="H2676" s="36">
        <v>-1</v>
      </c>
      <c r="I2676" s="36">
        <v>-2.1</v>
      </c>
      <c r="J2676" s="36">
        <v>-3.3</v>
      </c>
      <c r="K2676" s="36">
        <v>-4.5999999999999996</v>
      </c>
      <c r="L2676" s="36">
        <v>-5.0999999999999996</v>
      </c>
      <c r="M2676" s="36">
        <v>-5.5</v>
      </c>
      <c r="N2676" s="36">
        <v>-5.8</v>
      </c>
      <c r="O2676" s="36">
        <v>-6</v>
      </c>
      <c r="P2676" s="36">
        <v>-7.6</v>
      </c>
      <c r="Q2676" s="36">
        <v>-9.4</v>
      </c>
      <c r="R2676" s="36"/>
      <c r="S2676" s="36"/>
    </row>
    <row r="2677" spans="1:25">
      <c r="A2677" s="83">
        <v>8</v>
      </c>
      <c r="B2677" s="83">
        <v>2016</v>
      </c>
      <c r="C2677" s="84" t="s">
        <v>570</v>
      </c>
      <c r="D2677" s="84" t="s">
        <v>579</v>
      </c>
      <c r="F2677" s="1" t="s">
        <v>290</v>
      </c>
      <c r="G2677" s="36">
        <v>0</v>
      </c>
      <c r="H2677" s="36">
        <v>-1.4</v>
      </c>
      <c r="I2677" s="36">
        <v>-1.8620000000000001</v>
      </c>
      <c r="J2677" s="36">
        <v>-1.994</v>
      </c>
      <c r="K2677" s="36">
        <v>-3.8730000000000002</v>
      </c>
      <c r="L2677" s="36">
        <v>-3.2120000000000002</v>
      </c>
      <c r="M2677" s="36">
        <v>-3.7930000000000001</v>
      </c>
      <c r="N2677" s="36">
        <v>-4.8410000000000002</v>
      </c>
      <c r="O2677" s="36">
        <v>-4.3490000000000002</v>
      </c>
      <c r="P2677" s="36">
        <v>-6.1040000000000001</v>
      </c>
      <c r="Q2677" s="36">
        <v>-6.133</v>
      </c>
      <c r="R2677" s="36"/>
      <c r="S2677" s="36"/>
    </row>
    <row r="2678" spans="1:25">
      <c r="A2678" s="83">
        <v>8</v>
      </c>
      <c r="B2678" s="83">
        <v>2016</v>
      </c>
      <c r="C2678" s="84" t="s">
        <v>570</v>
      </c>
      <c r="D2678" s="84" t="s">
        <v>579</v>
      </c>
      <c r="F2678" s="1" t="s">
        <v>551</v>
      </c>
      <c r="G2678" s="36">
        <v>1.64</v>
      </c>
      <c r="H2678" s="36">
        <v>-4.8529999999999998</v>
      </c>
      <c r="I2678" s="36">
        <v>-5.1769999999999996</v>
      </c>
      <c r="J2678" s="36">
        <v>-4.484</v>
      </c>
      <c r="K2678" s="36">
        <v>-3.8279999999999998</v>
      </c>
      <c r="L2678" s="36">
        <v>-3.028</v>
      </c>
      <c r="M2678" s="36">
        <v>-2.536</v>
      </c>
      <c r="N2678" s="36">
        <v>-2.3490000000000002</v>
      </c>
      <c r="O2678" s="36">
        <v>-2.3109999999999999</v>
      </c>
      <c r="P2678" s="36">
        <v>-2.3660000000000001</v>
      </c>
      <c r="Q2678" s="36">
        <v>-2.444</v>
      </c>
      <c r="R2678" s="36"/>
      <c r="S2678" s="36"/>
    </row>
    <row r="2679" spans="1:25">
      <c r="A2679" s="83">
        <v>8</v>
      </c>
      <c r="B2679" s="83">
        <v>2016</v>
      </c>
      <c r="C2679" s="84" t="s">
        <v>570</v>
      </c>
      <c r="D2679" s="84" t="s">
        <v>579</v>
      </c>
      <c r="F2679" s="1" t="s">
        <v>296</v>
      </c>
      <c r="G2679" s="36">
        <v>-1.0089999999999999</v>
      </c>
      <c r="H2679" s="36">
        <v>-1.2629999999999999</v>
      </c>
      <c r="I2679" s="36">
        <v>-1.393</v>
      </c>
      <c r="J2679" s="36">
        <v>-1.9590000000000001</v>
      </c>
      <c r="K2679" s="36">
        <v>-3.169</v>
      </c>
      <c r="L2679" s="36">
        <v>-4.077</v>
      </c>
      <c r="M2679" s="36">
        <v>-4.71</v>
      </c>
      <c r="N2679" s="36">
        <v>-5.0810000000000004</v>
      </c>
      <c r="O2679" s="36">
        <v>-5.5759999999999996</v>
      </c>
      <c r="P2679" s="36">
        <v>-6.17</v>
      </c>
      <c r="Q2679" s="36">
        <v>-6.3970000000000002</v>
      </c>
      <c r="R2679" s="36"/>
      <c r="S2679" s="36"/>
    </row>
    <row r="2680" spans="1:25">
      <c r="A2680" s="83">
        <v>8</v>
      </c>
      <c r="B2680" s="83">
        <v>2016</v>
      </c>
      <c r="G2680" s="36"/>
      <c r="H2680" s="36"/>
      <c r="I2680" s="36"/>
      <c r="J2680" s="36"/>
      <c r="K2680" s="36"/>
      <c r="L2680" s="36"/>
      <c r="M2680" s="36"/>
      <c r="N2680" s="36"/>
      <c r="O2680" s="36"/>
      <c r="P2680" s="36"/>
      <c r="Q2680" s="36"/>
      <c r="R2680" s="36"/>
      <c r="S2680" s="36"/>
      <c r="T2680" s="36"/>
      <c r="U2680" s="36"/>
      <c r="V2680" s="36"/>
      <c r="W2680" s="36"/>
      <c r="X2680" s="36"/>
    </row>
    <row r="2681" spans="1:25">
      <c r="A2681" s="83">
        <v>8</v>
      </c>
      <c r="B2681" s="83">
        <v>2016</v>
      </c>
      <c r="C2681" s="84" t="s">
        <v>570</v>
      </c>
      <c r="D2681" s="84" t="s">
        <v>579</v>
      </c>
      <c r="F2681" s="1" t="s">
        <v>431</v>
      </c>
      <c r="G2681" s="36">
        <v>0</v>
      </c>
      <c r="H2681" s="36">
        <v>-0.13400000000000001</v>
      </c>
      <c r="I2681" s="36">
        <v>-0.20100000000000001</v>
      </c>
      <c r="J2681" s="36">
        <v>-0.21299999999999999</v>
      </c>
      <c r="K2681" s="36">
        <v>-0.42399999999999999</v>
      </c>
      <c r="L2681" s="36">
        <v>-0.53700000000000003</v>
      </c>
      <c r="M2681" s="36">
        <v>-0.60599999999999998</v>
      </c>
      <c r="N2681" s="36">
        <v>-0.69899999999999995</v>
      </c>
      <c r="O2681" s="36">
        <v>-0.76500000000000001</v>
      </c>
      <c r="P2681" s="36">
        <v>-0.85899999999999999</v>
      </c>
      <c r="Q2681" s="36">
        <v>-0.92100000000000004</v>
      </c>
      <c r="R2681" s="36"/>
      <c r="S2681" s="36"/>
    </row>
    <row r="2682" spans="1:25">
      <c r="A2682" s="83">
        <v>8</v>
      </c>
      <c r="B2682" s="83">
        <v>2016</v>
      </c>
      <c r="G2682" s="36"/>
      <c r="H2682" s="36"/>
      <c r="I2682" s="36"/>
      <c r="J2682" s="36"/>
      <c r="K2682" s="36"/>
      <c r="L2682" s="36"/>
      <c r="M2682" s="36"/>
      <c r="N2682" s="36"/>
      <c r="O2682" s="36"/>
      <c r="P2682" s="36"/>
      <c r="Q2682" s="36"/>
      <c r="R2682" s="36"/>
      <c r="S2682" s="36"/>
      <c r="T2682" s="36"/>
      <c r="U2682" s="36"/>
      <c r="V2682" s="36"/>
      <c r="W2682" s="36"/>
      <c r="X2682" s="36"/>
    </row>
    <row r="2683" spans="1:25">
      <c r="A2683" s="83">
        <v>8</v>
      </c>
      <c r="B2683" s="83">
        <v>2016</v>
      </c>
      <c r="C2683" s="84" t="s">
        <v>570</v>
      </c>
      <c r="D2683" s="84" t="s">
        <v>580</v>
      </c>
      <c r="F2683" s="1" t="s">
        <v>450</v>
      </c>
      <c r="G2683" s="36"/>
      <c r="H2683" s="36"/>
      <c r="I2683" s="36"/>
      <c r="J2683" s="36"/>
      <c r="K2683" s="36"/>
      <c r="L2683" s="36"/>
      <c r="M2683" s="36"/>
      <c r="N2683" s="36"/>
      <c r="O2683" s="36"/>
      <c r="P2683" s="36"/>
      <c r="Q2683" s="36"/>
      <c r="R2683" s="36"/>
      <c r="S2683" s="36"/>
      <c r="T2683" s="36"/>
      <c r="U2683" s="36"/>
      <c r="V2683" s="36"/>
      <c r="W2683" s="36"/>
      <c r="X2683" s="36"/>
    </row>
    <row r="2684" spans="1:25">
      <c r="A2684" s="83">
        <v>8</v>
      </c>
      <c r="B2684" s="83">
        <v>2016</v>
      </c>
      <c r="C2684" s="84" t="s">
        <v>570</v>
      </c>
      <c r="D2684" s="84" t="s">
        <v>580</v>
      </c>
      <c r="F2684" s="1" t="s">
        <v>547</v>
      </c>
      <c r="G2684" s="36">
        <v>-4.4489999999999998</v>
      </c>
      <c r="H2684" s="36">
        <v>-36.012999999999998</v>
      </c>
      <c r="I2684" s="36">
        <v>-65.483999999999995</v>
      </c>
      <c r="J2684" s="36">
        <v>-88.284000000000006</v>
      </c>
      <c r="K2684" s="36">
        <v>-95.204999999999998</v>
      </c>
      <c r="L2684" s="36">
        <v>-97.983000000000004</v>
      </c>
      <c r="M2684" s="36">
        <v>-100.04300000000001</v>
      </c>
      <c r="N2684" s="36">
        <v>-102.429</v>
      </c>
      <c r="O2684" s="36">
        <v>-103.625</v>
      </c>
      <c r="P2684" s="36">
        <v>-105.81100000000001</v>
      </c>
      <c r="Q2684" s="36">
        <v>-109.706</v>
      </c>
      <c r="R2684" s="36"/>
      <c r="S2684" s="36"/>
    </row>
    <row r="2685" spans="1:25">
      <c r="A2685" s="83">
        <v>8</v>
      </c>
      <c r="B2685" s="83">
        <v>2016</v>
      </c>
      <c r="C2685" s="84" t="s">
        <v>570</v>
      </c>
      <c r="D2685" s="84" t="s">
        <v>580</v>
      </c>
      <c r="F2685" s="1" t="s">
        <v>295</v>
      </c>
      <c r="G2685" s="36">
        <v>0.01</v>
      </c>
      <c r="H2685" s="36">
        <v>2.5000000000000001E-2</v>
      </c>
      <c r="I2685" s="36">
        <v>-0.47599999999999998</v>
      </c>
      <c r="J2685" s="36">
        <v>-2.2509999999999999</v>
      </c>
      <c r="K2685" s="36">
        <v>-4.7969999999999997</v>
      </c>
      <c r="L2685" s="36">
        <v>-7.6689999999999996</v>
      </c>
      <c r="M2685" s="36">
        <v>-10.319000000000001</v>
      </c>
      <c r="N2685" s="36">
        <v>-13.005000000000001</v>
      </c>
      <c r="O2685" s="36">
        <v>-15.581</v>
      </c>
      <c r="P2685" s="36">
        <v>-18.195</v>
      </c>
      <c r="Q2685" s="36">
        <v>-20.818999999999999</v>
      </c>
      <c r="R2685" s="36"/>
      <c r="S2685" s="36"/>
    </row>
    <row r="2686" spans="1:25">
      <c r="A2686" s="83">
        <v>8</v>
      </c>
      <c r="B2686" s="83">
        <v>2016</v>
      </c>
      <c r="G2686" s="36"/>
      <c r="M2686" s="36"/>
      <c r="N2686" s="36"/>
      <c r="O2686" s="36"/>
      <c r="P2686" s="36"/>
      <c r="Q2686" s="36"/>
      <c r="R2686" s="36"/>
      <c r="S2686" s="36"/>
      <c r="T2686" s="36"/>
      <c r="U2686" s="36"/>
      <c r="V2686" s="36"/>
      <c r="W2686" s="36"/>
      <c r="X2686" s="36"/>
      <c r="Y2686" s="36"/>
    </row>
    <row r="2687" spans="1:25">
      <c r="A2687" s="83">
        <v>8</v>
      </c>
      <c r="B2687" s="83">
        <v>2016</v>
      </c>
      <c r="C2687" s="84" t="s">
        <v>571</v>
      </c>
      <c r="F2687" s="36" t="s">
        <v>159</v>
      </c>
      <c r="G2687" s="36"/>
      <c r="H2687" s="36"/>
      <c r="I2687" s="36"/>
      <c r="J2687" s="36"/>
      <c r="K2687" s="36"/>
      <c r="L2687" s="36"/>
      <c r="M2687" s="36"/>
      <c r="N2687" s="36"/>
      <c r="O2687" s="36"/>
      <c r="P2687" s="36"/>
      <c r="Q2687" s="36"/>
      <c r="R2687" s="36"/>
    </row>
    <row r="2688" spans="1:25">
      <c r="A2688" s="83">
        <v>8</v>
      </c>
      <c r="B2688" s="83">
        <v>2016</v>
      </c>
      <c r="C2688" s="84" t="s">
        <v>571</v>
      </c>
      <c r="F2688" s="36" t="s">
        <v>491</v>
      </c>
      <c r="M2688" s="36"/>
      <c r="N2688" s="36"/>
      <c r="O2688" s="36"/>
      <c r="P2688" s="36"/>
      <c r="Q2688" s="36"/>
      <c r="R2688" s="36"/>
      <c r="S2688" s="36"/>
      <c r="T2688" s="36"/>
      <c r="U2688" s="36"/>
      <c r="V2688" s="36"/>
      <c r="W2688" s="36"/>
      <c r="X2688" s="36"/>
      <c r="Y2688" s="36"/>
    </row>
    <row r="2689" spans="1:25">
      <c r="A2689" s="83">
        <v>8</v>
      </c>
      <c r="B2689" s="83">
        <v>2016</v>
      </c>
      <c r="C2689" s="84" t="s">
        <v>571</v>
      </c>
      <c r="D2689" s="84" t="s">
        <v>578</v>
      </c>
      <c r="F2689" s="1" t="s">
        <v>503</v>
      </c>
      <c r="G2689" s="36">
        <v>-56.686999999999998</v>
      </c>
      <c r="H2689" s="36">
        <v>-46.466999999999999</v>
      </c>
      <c r="I2689" s="36">
        <v>-32.795000000000002</v>
      </c>
      <c r="J2689" s="36">
        <v>-23.443999999999999</v>
      </c>
      <c r="K2689" s="36">
        <v>-19.596</v>
      </c>
      <c r="L2689" s="36">
        <v>-10.6</v>
      </c>
      <c r="M2689" s="36">
        <v>-4.1079999999999997</v>
      </c>
      <c r="N2689" s="36">
        <v>-0.65200000000000002</v>
      </c>
      <c r="O2689" s="36">
        <v>2.6859999999999999</v>
      </c>
      <c r="P2689" s="36">
        <v>3.0009999999999999</v>
      </c>
      <c r="Q2689" s="36">
        <v>4.3019999999999996</v>
      </c>
      <c r="R2689" s="36"/>
      <c r="S2689" s="36"/>
    </row>
    <row r="2690" spans="1:25">
      <c r="A2690" s="83">
        <v>8</v>
      </c>
      <c r="B2690" s="83">
        <v>2016</v>
      </c>
      <c r="C2690" s="84" t="s">
        <v>571</v>
      </c>
      <c r="D2690" s="84" t="s">
        <v>578</v>
      </c>
      <c r="F2690" s="1" t="s">
        <v>504</v>
      </c>
      <c r="G2690" s="36">
        <v>-17.303999999999998</v>
      </c>
      <c r="H2690" s="36">
        <v>-19.087</v>
      </c>
      <c r="I2690" s="36">
        <v>-7.9109999999999996</v>
      </c>
      <c r="J2690" s="36">
        <v>1.032</v>
      </c>
      <c r="K2690" s="36">
        <v>5.9749999999999996</v>
      </c>
      <c r="L2690" s="36">
        <v>6.7649999999999997</v>
      </c>
      <c r="M2690" s="36">
        <v>6.4829999999999997</v>
      </c>
      <c r="N2690" s="36">
        <v>6.4160000000000004</v>
      </c>
      <c r="O2690" s="36">
        <v>6.5220000000000002</v>
      </c>
      <c r="P2690" s="36">
        <v>6.73</v>
      </c>
      <c r="Q2690" s="36">
        <v>7.0529999999999999</v>
      </c>
      <c r="R2690" s="36"/>
      <c r="S2690" s="36"/>
    </row>
    <row r="2691" spans="1:25">
      <c r="A2691" s="83">
        <v>8</v>
      </c>
      <c r="B2691" s="83">
        <v>2016</v>
      </c>
      <c r="C2691" s="84" t="s">
        <v>571</v>
      </c>
      <c r="D2691" s="84" t="s">
        <v>578</v>
      </c>
      <c r="F2691" s="1" t="s">
        <v>532</v>
      </c>
      <c r="G2691" s="36">
        <v>15.638</v>
      </c>
      <c r="H2691" s="36">
        <v>10.443</v>
      </c>
      <c r="I2691" s="36">
        <v>10.151999999999999</v>
      </c>
      <c r="J2691" s="36">
        <v>8.8710000000000004</v>
      </c>
      <c r="K2691" s="36">
        <v>6.6669999999999998</v>
      </c>
      <c r="L2691" s="36">
        <v>6.843</v>
      </c>
      <c r="M2691" s="36">
        <v>7.3230000000000004</v>
      </c>
      <c r="N2691" s="36">
        <v>7.6820000000000004</v>
      </c>
      <c r="O2691" s="36">
        <v>8.0180000000000007</v>
      </c>
      <c r="P2691" s="36">
        <v>9.1010000000000009</v>
      </c>
      <c r="Q2691" s="36">
        <v>10.624000000000001</v>
      </c>
      <c r="R2691" s="36"/>
      <c r="S2691" s="36"/>
    </row>
    <row r="2692" spans="1:25">
      <c r="A2692" s="83">
        <v>8</v>
      </c>
      <c r="B2692" s="83">
        <v>2016</v>
      </c>
      <c r="C2692" s="84" t="s">
        <v>571</v>
      </c>
      <c r="D2692" s="84" t="s">
        <v>578</v>
      </c>
      <c r="F2692" s="1" t="s">
        <v>296</v>
      </c>
      <c r="G2692" s="36">
        <v>-4.7249999999999996</v>
      </c>
      <c r="H2692" s="36">
        <v>-3.351</v>
      </c>
      <c r="I2692" s="36">
        <v>1.593</v>
      </c>
      <c r="J2692" s="36">
        <v>1.147</v>
      </c>
      <c r="K2692" s="36">
        <v>2.077</v>
      </c>
      <c r="L2692" s="36">
        <v>2.488</v>
      </c>
      <c r="M2692" s="36">
        <v>2.5659999999999998</v>
      </c>
      <c r="N2692" s="36">
        <v>2.74</v>
      </c>
      <c r="O2692" s="36">
        <v>3.0990000000000002</v>
      </c>
      <c r="P2692" s="36">
        <v>2.8660000000000001</v>
      </c>
      <c r="Q2692" s="36">
        <v>3.0379999999999998</v>
      </c>
      <c r="R2692" s="36"/>
      <c r="S2692" s="36"/>
    </row>
    <row r="2693" spans="1:25">
      <c r="A2693" s="83">
        <v>8</v>
      </c>
      <c r="B2693" s="83">
        <v>2016</v>
      </c>
      <c r="M2693" s="36"/>
      <c r="N2693" s="36"/>
      <c r="O2693" s="36"/>
      <c r="P2693" s="36"/>
      <c r="Q2693" s="36"/>
      <c r="R2693" s="36"/>
      <c r="S2693" s="36"/>
      <c r="T2693" s="36"/>
      <c r="U2693" s="36"/>
      <c r="V2693" s="36"/>
      <c r="W2693" s="36"/>
      <c r="X2693" s="36"/>
      <c r="Y2693" s="36"/>
    </row>
    <row r="2694" spans="1:25">
      <c r="A2694" s="83">
        <v>8</v>
      </c>
      <c r="B2694" s="83">
        <v>2016</v>
      </c>
      <c r="C2694" s="84" t="s">
        <v>571</v>
      </c>
      <c r="F2694" s="1" t="s">
        <v>490</v>
      </c>
      <c r="G2694" s="36"/>
      <c r="M2694" s="36"/>
      <c r="N2694" s="36"/>
      <c r="O2694" s="36"/>
      <c r="P2694" s="36"/>
      <c r="Q2694" s="36"/>
      <c r="R2694" s="36"/>
      <c r="S2694" s="36"/>
      <c r="T2694" s="36"/>
      <c r="U2694" s="36"/>
      <c r="V2694" s="36"/>
      <c r="W2694" s="36"/>
      <c r="X2694" s="36"/>
      <c r="Y2694" s="36"/>
    </row>
    <row r="2695" spans="1:25">
      <c r="A2695" s="83">
        <v>8</v>
      </c>
      <c r="B2695" s="83">
        <v>2016</v>
      </c>
      <c r="C2695" s="84" t="s">
        <v>571</v>
      </c>
      <c r="D2695" s="84" t="s">
        <v>579</v>
      </c>
      <c r="F2695" s="36" t="s">
        <v>429</v>
      </c>
      <c r="L2695" s="36"/>
      <c r="M2695" s="36"/>
      <c r="N2695" s="36"/>
      <c r="O2695" s="36"/>
      <c r="P2695" s="36"/>
      <c r="Q2695" s="36"/>
      <c r="R2695" s="36"/>
      <c r="S2695" s="36"/>
      <c r="T2695" s="36"/>
      <c r="U2695" s="36"/>
      <c r="V2695" s="36"/>
      <c r="W2695" s="36"/>
      <c r="X2695" s="36"/>
    </row>
    <row r="2696" spans="1:25">
      <c r="A2696" s="83">
        <v>8</v>
      </c>
      <c r="B2696" s="83">
        <v>2016</v>
      </c>
      <c r="C2696" s="84" t="s">
        <v>571</v>
      </c>
      <c r="D2696" s="84" t="s">
        <v>579</v>
      </c>
      <c r="F2696" s="36" t="s">
        <v>290</v>
      </c>
      <c r="G2696" s="36">
        <v>0.45500000000000002</v>
      </c>
      <c r="H2696" s="36">
        <v>0.30199999999999999</v>
      </c>
      <c r="I2696" s="36">
        <v>0.63300000000000001</v>
      </c>
      <c r="J2696" s="36">
        <v>0.93400000000000005</v>
      </c>
      <c r="K2696" s="36">
        <v>1.786</v>
      </c>
      <c r="L2696" s="36">
        <v>2.4969999999999999</v>
      </c>
      <c r="M2696" s="36">
        <v>3.177</v>
      </c>
      <c r="N2696" s="36">
        <v>2.8759999999999999</v>
      </c>
      <c r="O2696" s="36">
        <v>4.3840000000000003</v>
      </c>
      <c r="P2696" s="36">
        <v>4.6440000000000001</v>
      </c>
      <c r="Q2696" s="36">
        <v>5.8760000000000003</v>
      </c>
      <c r="R2696" s="36"/>
      <c r="S2696" s="36"/>
    </row>
    <row r="2697" spans="1:25">
      <c r="A2697" s="83">
        <v>8</v>
      </c>
      <c r="B2697" s="83">
        <v>2016</v>
      </c>
      <c r="C2697" s="84" t="s">
        <v>571</v>
      </c>
      <c r="D2697" s="84" t="s">
        <v>579</v>
      </c>
      <c r="F2697" s="36" t="s">
        <v>540</v>
      </c>
      <c r="G2697" s="36">
        <v>-2.4750000000000001</v>
      </c>
      <c r="H2697" s="36">
        <v>-2.0459999999999998</v>
      </c>
      <c r="I2697" s="36">
        <v>-2.0350000000000001</v>
      </c>
      <c r="J2697" s="36">
        <v>-2.3079999999999998</v>
      </c>
      <c r="K2697" s="36">
        <v>-2.7050000000000001</v>
      </c>
      <c r="L2697" s="36">
        <v>-2.9740000000000002</v>
      </c>
      <c r="M2697" s="36">
        <v>-3.0649999999999999</v>
      </c>
      <c r="N2697" s="36">
        <v>-3.2040000000000002</v>
      </c>
      <c r="O2697" s="36">
        <v>-3.0590000000000002</v>
      </c>
      <c r="P2697" s="36">
        <v>-3.0030000000000001</v>
      </c>
      <c r="Q2697" s="36">
        <v>-2.98</v>
      </c>
      <c r="R2697" s="36"/>
      <c r="S2697" s="36"/>
    </row>
    <row r="2698" spans="1:25">
      <c r="A2698" s="83">
        <v>8</v>
      </c>
      <c r="B2698" s="83">
        <v>2016</v>
      </c>
      <c r="C2698" s="84" t="s">
        <v>571</v>
      </c>
      <c r="D2698" s="84" t="s">
        <v>579</v>
      </c>
      <c r="F2698" s="36" t="s">
        <v>296</v>
      </c>
      <c r="G2698" s="36">
        <v>-10.651999999999999</v>
      </c>
      <c r="H2698" s="36">
        <v>2.2440000000000002</v>
      </c>
      <c r="I2698" s="36">
        <v>1.4630000000000001</v>
      </c>
      <c r="J2698" s="36">
        <v>-11.242000000000001</v>
      </c>
      <c r="K2698" s="36">
        <v>-1.7190000000000001</v>
      </c>
      <c r="L2698" s="36">
        <v>-1.19</v>
      </c>
      <c r="M2698" s="36">
        <v>-0.73099999999999998</v>
      </c>
      <c r="N2698" s="36">
        <v>-0.53300000000000003</v>
      </c>
      <c r="O2698" s="36">
        <v>-0.90800000000000003</v>
      </c>
      <c r="P2698" s="36">
        <v>-1.135</v>
      </c>
      <c r="Q2698" s="36">
        <v>-0.76400000000000001</v>
      </c>
      <c r="R2698" s="36"/>
      <c r="S2698" s="36"/>
    </row>
    <row r="2699" spans="1:25">
      <c r="A2699" s="83">
        <v>8</v>
      </c>
      <c r="B2699" s="83">
        <v>2016</v>
      </c>
      <c r="G2699" s="36"/>
      <c r="M2699" s="36"/>
      <c r="N2699" s="36"/>
      <c r="O2699" s="36"/>
      <c r="P2699" s="36"/>
      <c r="Q2699" s="36"/>
      <c r="R2699" s="36"/>
      <c r="S2699" s="36"/>
      <c r="T2699" s="36"/>
      <c r="U2699" s="36"/>
      <c r="V2699" s="36"/>
      <c r="W2699" s="36"/>
      <c r="X2699" s="36"/>
      <c r="Y2699" s="36"/>
    </row>
    <row r="2700" spans="1:25">
      <c r="A2700" s="83">
        <v>8</v>
      </c>
      <c r="B2700" s="83">
        <v>2016</v>
      </c>
      <c r="C2700" s="84" t="s">
        <v>571</v>
      </c>
      <c r="D2700" s="84" t="s">
        <v>579</v>
      </c>
      <c r="F2700" s="36" t="s">
        <v>431</v>
      </c>
      <c r="G2700" s="36">
        <v>-14.601000000000001</v>
      </c>
      <c r="H2700" s="36">
        <v>1.2350000000000001</v>
      </c>
      <c r="I2700" s="36">
        <v>0.35199999999999998</v>
      </c>
      <c r="J2700" s="36">
        <v>0.36599999999999999</v>
      </c>
      <c r="K2700" s="36">
        <v>-0.03</v>
      </c>
      <c r="L2700" s="36">
        <v>-7.5999999999999998E-2</v>
      </c>
      <c r="M2700" s="36">
        <v>-0.25800000000000001</v>
      </c>
      <c r="N2700" s="36">
        <v>2.3E-2</v>
      </c>
      <c r="O2700" s="36">
        <v>6.0000000000000001E-3</v>
      </c>
      <c r="P2700" s="36">
        <v>-3.0000000000000001E-3</v>
      </c>
      <c r="Q2700" s="36">
        <v>-4.0000000000000001E-3</v>
      </c>
      <c r="R2700" s="36"/>
      <c r="S2700" s="36"/>
    </row>
    <row r="2701" spans="1:25">
      <c r="A2701" s="83">
        <v>8</v>
      </c>
      <c r="B2701" s="83">
        <v>2016</v>
      </c>
      <c r="H2701" s="36"/>
      <c r="M2701" s="36"/>
      <c r="N2701" s="36"/>
      <c r="O2701" s="36"/>
      <c r="P2701" s="36"/>
      <c r="Q2701" s="36"/>
      <c r="R2701" s="36"/>
      <c r="S2701" s="36"/>
      <c r="T2701" s="36"/>
      <c r="U2701" s="36"/>
      <c r="V2701" s="36"/>
      <c r="W2701" s="36"/>
      <c r="X2701" s="36"/>
      <c r="Y2701" s="36"/>
    </row>
    <row r="2702" spans="1:25">
      <c r="A2702" s="83">
        <v>8</v>
      </c>
      <c r="B2702" s="83">
        <v>2016</v>
      </c>
      <c r="C2702" s="84" t="s">
        <v>571</v>
      </c>
      <c r="D2702" s="84" t="s">
        <v>580</v>
      </c>
      <c r="F2702" s="1" t="s">
        <v>450</v>
      </c>
      <c r="H2702" s="36"/>
      <c r="I2702" s="36"/>
      <c r="J2702" s="36"/>
      <c r="K2702" s="36"/>
      <c r="L2702" s="36"/>
      <c r="M2702" s="36"/>
      <c r="N2702" s="36"/>
      <c r="O2702" s="36"/>
      <c r="P2702" s="36"/>
      <c r="Q2702" s="36"/>
      <c r="R2702" s="36"/>
      <c r="S2702" s="36"/>
      <c r="T2702" s="36"/>
    </row>
    <row r="2703" spans="1:25">
      <c r="A2703" s="83">
        <v>8</v>
      </c>
      <c r="B2703" s="83">
        <v>2016</v>
      </c>
      <c r="C2703" s="84" t="s">
        <v>571</v>
      </c>
      <c r="D2703" s="84" t="s">
        <v>580</v>
      </c>
      <c r="F2703" s="1" t="s">
        <v>295</v>
      </c>
      <c r="G2703" s="36">
        <v>0.11799999999999999</v>
      </c>
      <c r="H2703" s="36">
        <v>1.466</v>
      </c>
      <c r="I2703" s="36">
        <v>2.6949999999999998</v>
      </c>
      <c r="J2703" s="36">
        <v>3.8370000000000002</v>
      </c>
      <c r="K2703" s="36">
        <v>4.9329999999999998</v>
      </c>
      <c r="L2703" s="36">
        <v>5.5430000000000001</v>
      </c>
      <c r="M2703" s="36">
        <v>5.7279999999999998</v>
      </c>
      <c r="N2703" s="36">
        <v>5.766</v>
      </c>
      <c r="O2703" s="36">
        <v>5.6269999999999998</v>
      </c>
      <c r="P2703" s="36">
        <v>5.6020000000000003</v>
      </c>
      <c r="Q2703" s="36">
        <v>5.6559999999999997</v>
      </c>
      <c r="R2703" s="36"/>
      <c r="S2703" s="36"/>
    </row>
    <row r="2704" spans="1:25">
      <c r="A2704" s="83">
        <v>8</v>
      </c>
      <c r="B2704" s="83">
        <v>2016</v>
      </c>
      <c r="C2704" s="84" t="s">
        <v>571</v>
      </c>
      <c r="D2704" s="84" t="s">
        <v>580</v>
      </c>
      <c r="F2704" s="1" t="s">
        <v>296</v>
      </c>
      <c r="G2704" s="36">
        <v>0.16300000000000001</v>
      </c>
      <c r="H2704" s="36">
        <v>-1.0409999999999999</v>
      </c>
      <c r="I2704" s="36">
        <v>-0.7</v>
      </c>
      <c r="J2704" s="36">
        <v>-0.61199999999999999</v>
      </c>
      <c r="K2704" s="36">
        <v>-0.68</v>
      </c>
      <c r="L2704" s="36">
        <v>-1.0640000000000001</v>
      </c>
      <c r="M2704" s="36">
        <v>-1.141</v>
      </c>
      <c r="N2704" s="36">
        <v>-1.3220000000000001</v>
      </c>
      <c r="O2704" s="36">
        <v>-2.0979999999999999</v>
      </c>
      <c r="P2704" s="36">
        <v>-2.1539999999999999</v>
      </c>
      <c r="Q2704" s="36">
        <v>-1.7529999999999999</v>
      </c>
      <c r="R2704" s="36"/>
      <c r="S2704" s="36"/>
    </row>
    <row r="2705" spans="1:24">
      <c r="A2705" s="83">
        <v>8</v>
      </c>
      <c r="B2705" s="83">
        <v>2016</v>
      </c>
      <c r="G2705" s="36"/>
      <c r="H2705" s="36"/>
      <c r="I2705" s="36"/>
      <c r="J2705" s="36"/>
      <c r="K2705" s="36"/>
      <c r="L2705" s="36"/>
      <c r="M2705" s="36"/>
    </row>
    <row r="2706" spans="1:24">
      <c r="A2706" s="83">
        <v>8</v>
      </c>
      <c r="B2706" s="83">
        <v>2016</v>
      </c>
      <c r="C2706" s="84" t="s">
        <v>575</v>
      </c>
      <c r="D2706" s="84" t="s">
        <v>586</v>
      </c>
      <c r="F2706" s="36" t="s">
        <v>552</v>
      </c>
      <c r="G2706" s="36">
        <v>-590.01700000000005</v>
      </c>
      <c r="H2706" s="36">
        <v>-593.904</v>
      </c>
      <c r="I2706" s="36">
        <v>-519.65599999999995</v>
      </c>
      <c r="J2706" s="36">
        <v>-625.24800000000005</v>
      </c>
      <c r="K2706" s="36">
        <v>-713.91099999999994</v>
      </c>
      <c r="L2706" s="36">
        <v>-805.58900000000006</v>
      </c>
      <c r="M2706" s="36">
        <v>-953.74699999999996</v>
      </c>
      <c r="N2706" s="36">
        <v>-987.755</v>
      </c>
      <c r="O2706" s="36">
        <v>-1000.347</v>
      </c>
      <c r="P2706" s="36">
        <v>-1128.4760000000001</v>
      </c>
      <c r="Q2706" s="36">
        <v>-1242.6559999999999</v>
      </c>
      <c r="R2706" s="36"/>
      <c r="S2706" s="36"/>
    </row>
    <row r="2708" spans="1:24">
      <c r="A2708" s="83">
        <v>1</v>
      </c>
      <c r="B2708" s="83">
        <v>2017</v>
      </c>
      <c r="C2708" s="84" t="s">
        <v>572</v>
      </c>
      <c r="F2708" s="1" t="s">
        <v>155</v>
      </c>
    </row>
    <row r="2709" spans="1:24">
      <c r="A2709" s="83">
        <v>1</v>
      </c>
      <c r="B2709" s="83">
        <v>2017</v>
      </c>
      <c r="C2709" s="84" t="s">
        <v>572</v>
      </c>
      <c r="D2709" s="84" t="s">
        <v>578</v>
      </c>
      <c r="F2709" s="36" t="s">
        <v>491</v>
      </c>
      <c r="G2709" s="36">
        <v>-0.13400000000000001</v>
      </c>
      <c r="H2709" s="36">
        <v>-7.0000000000000007E-2</v>
      </c>
      <c r="I2709" s="36">
        <v>-7.5999999999999998E-2</v>
      </c>
      <c r="J2709" s="36">
        <v>2.7E-2</v>
      </c>
      <c r="K2709" s="36">
        <v>5.6000000000000001E-2</v>
      </c>
      <c r="L2709" s="36">
        <v>7.8E-2</v>
      </c>
      <c r="M2709" s="36">
        <v>0.105</v>
      </c>
      <c r="N2709" s="36">
        <v>0.158</v>
      </c>
      <c r="O2709" s="36">
        <v>0.19400000000000001</v>
      </c>
      <c r="P2709" s="36">
        <v>0.26200000000000001</v>
      </c>
      <c r="Q2709" s="36"/>
      <c r="R2709" s="36"/>
    </row>
    <row r="2710" spans="1:24">
      <c r="A2710" s="83">
        <v>1</v>
      </c>
      <c r="B2710" s="83">
        <v>2017</v>
      </c>
      <c r="F2710" s="36"/>
      <c r="H2710" s="36"/>
      <c r="I2710" s="36"/>
      <c r="J2710" s="36"/>
      <c r="K2710" s="36"/>
      <c r="L2710" s="36"/>
      <c r="M2710" s="36"/>
      <c r="N2710" s="36"/>
      <c r="O2710" s="36"/>
      <c r="P2710" s="36"/>
      <c r="Q2710" s="36"/>
      <c r="R2710" s="36"/>
      <c r="S2710" s="36"/>
      <c r="T2710" s="36"/>
      <c r="U2710" s="36"/>
      <c r="V2710" s="36"/>
      <c r="W2710" s="36"/>
      <c r="X2710" s="36"/>
    </row>
    <row r="2711" spans="1:24">
      <c r="A2711" s="83">
        <v>1</v>
      </c>
      <c r="B2711" s="83">
        <v>2017</v>
      </c>
      <c r="C2711" s="84" t="s">
        <v>572</v>
      </c>
      <c r="F2711" s="36" t="s">
        <v>490</v>
      </c>
      <c r="G2711" s="36"/>
      <c r="H2711" s="36"/>
      <c r="I2711" s="36"/>
      <c r="J2711" s="36"/>
      <c r="K2711" s="36"/>
      <c r="L2711" s="36"/>
      <c r="M2711" s="36"/>
      <c r="N2711" s="36"/>
      <c r="O2711" s="36"/>
      <c r="P2711" s="36"/>
      <c r="Q2711" s="36"/>
      <c r="R2711" s="36"/>
      <c r="S2711" s="36"/>
    </row>
    <row r="2712" spans="1:24">
      <c r="A2712" s="83">
        <v>1</v>
      </c>
      <c r="B2712" s="83">
        <v>2017</v>
      </c>
      <c r="C2712" s="84" t="s">
        <v>572</v>
      </c>
      <c r="D2712" s="84" t="s">
        <v>579</v>
      </c>
      <c r="F2712" s="1" t="s">
        <v>429</v>
      </c>
      <c r="G2712" s="36">
        <v>-0.73899999999999999</v>
      </c>
      <c r="H2712" s="36">
        <v>-1.7070000000000001</v>
      </c>
      <c r="I2712" s="36">
        <v>-1.9850000000000001</v>
      </c>
      <c r="J2712" s="36">
        <v>-0.998</v>
      </c>
      <c r="K2712" s="36">
        <v>0.56499999999999995</v>
      </c>
      <c r="L2712" s="36">
        <v>0.59599999999999997</v>
      </c>
      <c r="M2712" s="36">
        <v>1.9E-2</v>
      </c>
      <c r="N2712" s="36">
        <v>-0.64500000000000002</v>
      </c>
      <c r="O2712" s="36">
        <v>-0.58899999999999997</v>
      </c>
      <c r="P2712" s="36">
        <v>-0.33200000000000002</v>
      </c>
      <c r="Q2712" s="36"/>
      <c r="R2712" s="36"/>
    </row>
    <row r="2713" spans="1:24">
      <c r="A2713" s="83">
        <v>1</v>
      </c>
      <c r="B2713" s="83">
        <v>2017</v>
      </c>
      <c r="C2713" s="84" t="s">
        <v>572</v>
      </c>
      <c r="D2713" s="84" t="s">
        <v>579</v>
      </c>
      <c r="F2713" s="1" t="s">
        <v>431</v>
      </c>
      <c r="G2713" s="36">
        <v>8.9890000000000008</v>
      </c>
      <c r="H2713" s="36">
        <v>10.726000000000001</v>
      </c>
      <c r="I2713" s="36">
        <v>17.042000000000002</v>
      </c>
      <c r="J2713" s="36">
        <v>10.978</v>
      </c>
      <c r="K2713" s="36">
        <v>11.632</v>
      </c>
      <c r="L2713" s="36">
        <v>11.176</v>
      </c>
      <c r="M2713" s="36">
        <v>11.311</v>
      </c>
      <c r="N2713" s="36">
        <v>11.545999999999999</v>
      </c>
      <c r="O2713" s="36">
        <v>11.606999999999999</v>
      </c>
      <c r="P2713" s="36">
        <v>11.784000000000001</v>
      </c>
      <c r="Q2713" s="36"/>
      <c r="R2713" s="36"/>
    </row>
    <row r="2714" spans="1:24">
      <c r="A2714" s="83">
        <v>1</v>
      </c>
      <c r="B2714" s="83">
        <v>2017</v>
      </c>
      <c r="C2714" s="84" t="s">
        <v>572</v>
      </c>
      <c r="D2714" s="84" t="s">
        <v>580</v>
      </c>
      <c r="F2714" s="1" t="s">
        <v>295</v>
      </c>
      <c r="G2714" s="36">
        <v>5.5E-2</v>
      </c>
      <c r="H2714" s="36">
        <v>0.16200000000000001</v>
      </c>
      <c r="I2714" s="36">
        <v>0.45600000000000002</v>
      </c>
      <c r="J2714" s="36">
        <v>0.82699999999999996</v>
      </c>
      <c r="K2714" s="36">
        <v>1.2869999999999999</v>
      </c>
      <c r="L2714" s="36">
        <v>1.77</v>
      </c>
      <c r="M2714" s="36">
        <v>2.23</v>
      </c>
      <c r="N2714" s="36">
        <v>2.6920000000000002</v>
      </c>
      <c r="O2714" s="36">
        <v>3.16</v>
      </c>
      <c r="P2714" s="36">
        <v>3.645</v>
      </c>
      <c r="Q2714" s="36"/>
      <c r="R2714" s="36"/>
    </row>
    <row r="2715" spans="1:24">
      <c r="A2715" s="83">
        <v>1</v>
      </c>
      <c r="B2715" s="83">
        <v>2017</v>
      </c>
      <c r="F2715" s="36"/>
      <c r="M2715" s="36"/>
      <c r="N2715" s="36"/>
      <c r="O2715" s="36"/>
      <c r="P2715" s="36"/>
      <c r="Q2715" s="36"/>
      <c r="R2715" s="36"/>
      <c r="S2715" s="36"/>
      <c r="T2715" s="36"/>
      <c r="U2715" s="36"/>
      <c r="V2715" s="36"/>
      <c r="W2715" s="36"/>
      <c r="X2715" s="36"/>
    </row>
    <row r="2716" spans="1:24">
      <c r="A2716" s="83">
        <v>1</v>
      </c>
      <c r="B2716" s="83">
        <v>2017</v>
      </c>
      <c r="C2716" s="84" t="s">
        <v>570</v>
      </c>
      <c r="F2716" s="36" t="s">
        <v>156</v>
      </c>
      <c r="G2716" s="36"/>
      <c r="H2716" s="36"/>
      <c r="I2716" s="36"/>
      <c r="J2716" s="36"/>
      <c r="K2716" s="36"/>
      <c r="L2716" s="36"/>
      <c r="M2716" s="36"/>
      <c r="N2716" s="36"/>
      <c r="O2716" s="36"/>
      <c r="P2716" s="36"/>
      <c r="Q2716" s="36"/>
    </row>
    <row r="2717" spans="1:24">
      <c r="A2717" s="83">
        <v>1</v>
      </c>
      <c r="B2717" s="83">
        <v>2017</v>
      </c>
      <c r="C2717" s="84" t="s">
        <v>570</v>
      </c>
      <c r="F2717" s="36" t="s">
        <v>491</v>
      </c>
      <c r="H2717" s="36"/>
      <c r="I2717" s="36"/>
      <c r="J2717" s="36"/>
      <c r="K2717" s="36"/>
      <c r="L2717" s="36"/>
      <c r="M2717" s="36"/>
      <c r="N2717" s="36"/>
      <c r="O2717" s="36"/>
      <c r="P2717" s="36"/>
      <c r="Q2717" s="36"/>
      <c r="R2717" s="36"/>
      <c r="S2717" s="36"/>
      <c r="T2717" s="36"/>
      <c r="U2717" s="36"/>
      <c r="V2717" s="36"/>
      <c r="W2717" s="36"/>
      <c r="X2717" s="36"/>
    </row>
    <row r="2718" spans="1:24">
      <c r="A2718" s="83">
        <v>1</v>
      </c>
      <c r="B2718" s="83">
        <v>2017</v>
      </c>
      <c r="C2718" s="84" t="s">
        <v>570</v>
      </c>
      <c r="D2718" s="84" t="s">
        <v>578</v>
      </c>
      <c r="F2718" s="1" t="s">
        <v>503</v>
      </c>
      <c r="G2718" s="36">
        <v>-4.1619999999999999</v>
      </c>
      <c r="H2718" s="36">
        <v>-11.651999999999999</v>
      </c>
      <c r="I2718" s="36">
        <v>-9.0920000000000005</v>
      </c>
      <c r="J2718" s="36">
        <v>-2.226</v>
      </c>
      <c r="K2718" s="36">
        <v>-0.214</v>
      </c>
      <c r="L2718" s="36">
        <v>-0.24199999999999999</v>
      </c>
      <c r="M2718" s="36">
        <v>-1.6240000000000001</v>
      </c>
      <c r="N2718" s="36">
        <v>-3.661</v>
      </c>
      <c r="O2718" s="36">
        <v>-5.6820000000000004</v>
      </c>
      <c r="P2718" s="36">
        <v>-7.9779999999999998</v>
      </c>
      <c r="Q2718" s="36"/>
      <c r="R2718" s="36"/>
    </row>
    <row r="2719" spans="1:24">
      <c r="A2719" s="83">
        <v>1</v>
      </c>
      <c r="B2719" s="83">
        <v>2017</v>
      </c>
      <c r="C2719" s="84" t="s">
        <v>570</v>
      </c>
      <c r="D2719" s="84" t="s">
        <v>578</v>
      </c>
      <c r="F2719" s="1" t="s">
        <v>504</v>
      </c>
      <c r="G2719" s="36">
        <v>16.309999999999999</v>
      </c>
      <c r="H2719" s="36">
        <v>14.311</v>
      </c>
      <c r="I2719" s="36">
        <v>8.4280000000000008</v>
      </c>
      <c r="J2719" s="36">
        <v>9.0009999999999994</v>
      </c>
      <c r="K2719" s="36">
        <v>10.532</v>
      </c>
      <c r="L2719" s="36">
        <v>9.6470000000000002</v>
      </c>
      <c r="M2719" s="36">
        <v>7.85</v>
      </c>
      <c r="N2719" s="36">
        <v>5.8719999999999999</v>
      </c>
      <c r="O2719" s="36">
        <v>3.4790000000000001</v>
      </c>
      <c r="P2719" s="36">
        <v>1.764</v>
      </c>
      <c r="Q2719" s="36"/>
      <c r="R2719" s="36"/>
    </row>
    <row r="2720" spans="1:24">
      <c r="A2720" s="83">
        <v>1</v>
      </c>
      <c r="B2720" s="83">
        <v>2017</v>
      </c>
      <c r="C2720" s="84" t="s">
        <v>570</v>
      </c>
      <c r="D2720" s="84" t="s">
        <v>578</v>
      </c>
      <c r="F2720" s="1" t="s">
        <v>532</v>
      </c>
      <c r="G2720" s="36">
        <v>-1.2110000000000001</v>
      </c>
      <c r="H2720" s="36">
        <v>-0.81299999999999994</v>
      </c>
      <c r="I2720" s="36">
        <v>0.79600000000000004</v>
      </c>
      <c r="J2720" s="36">
        <v>-0.81200000000000006</v>
      </c>
      <c r="K2720" s="36">
        <v>-3.028</v>
      </c>
      <c r="L2720" s="36">
        <v>-2.9670000000000001</v>
      </c>
      <c r="M2720" s="36">
        <v>-3.4540000000000002</v>
      </c>
      <c r="N2720" s="36">
        <v>-4.2249999999999996</v>
      </c>
      <c r="O2720" s="36">
        <v>-5.1459999999999999</v>
      </c>
      <c r="P2720" s="36">
        <v>-6.0650000000000004</v>
      </c>
      <c r="Q2720" s="36"/>
      <c r="R2720" s="36"/>
    </row>
    <row r="2721" spans="1:24">
      <c r="A2721" s="83">
        <v>1</v>
      </c>
      <c r="B2721" s="83">
        <v>2017</v>
      </c>
      <c r="C2721" s="84" t="s">
        <v>570</v>
      </c>
      <c r="D2721" s="84" t="s">
        <v>578</v>
      </c>
      <c r="F2721" s="1" t="s">
        <v>296</v>
      </c>
      <c r="G2721" s="36">
        <v>-1.0620000000000001</v>
      </c>
      <c r="H2721" s="36">
        <v>-1.8859999999999999</v>
      </c>
      <c r="I2721" s="36">
        <v>0.496</v>
      </c>
      <c r="J2721" s="36">
        <v>-0.88200000000000001</v>
      </c>
      <c r="K2721" s="36">
        <v>-2.899</v>
      </c>
      <c r="L2721" s="36">
        <v>-4.3819999999999997</v>
      </c>
      <c r="M2721" s="36">
        <v>-4.82</v>
      </c>
      <c r="N2721" s="36">
        <v>-4.8449999999999998</v>
      </c>
      <c r="O2721" s="36">
        <v>-5.0149999999999997</v>
      </c>
      <c r="P2721" s="36">
        <v>-4.3250000000000002</v>
      </c>
      <c r="Q2721" s="36"/>
      <c r="R2721" s="36"/>
    </row>
    <row r="2722" spans="1:24">
      <c r="A2722" s="83">
        <v>1</v>
      </c>
      <c r="B2722" s="83">
        <v>2017</v>
      </c>
      <c r="F2722" s="36"/>
      <c r="H2722" s="36"/>
      <c r="I2722" s="36"/>
      <c r="J2722" s="36"/>
      <c r="K2722" s="36"/>
      <c r="L2722" s="36"/>
      <c r="M2722" s="36"/>
      <c r="N2722" s="36"/>
      <c r="O2722" s="36"/>
      <c r="P2722" s="36"/>
      <c r="Q2722" s="36"/>
      <c r="R2722" s="36"/>
      <c r="S2722" s="36"/>
      <c r="T2722" s="36"/>
      <c r="U2722" s="36"/>
      <c r="V2722" s="36"/>
      <c r="W2722" s="36"/>
      <c r="X2722" s="36"/>
    </row>
    <row r="2723" spans="1:24">
      <c r="A2723" s="83">
        <v>1</v>
      </c>
      <c r="B2723" s="83">
        <v>2017</v>
      </c>
      <c r="C2723" s="84" t="s">
        <v>570</v>
      </c>
      <c r="F2723" s="36" t="s">
        <v>545</v>
      </c>
      <c r="H2723" s="36"/>
      <c r="I2723" s="36"/>
      <c r="J2723" s="36"/>
      <c r="K2723" s="36"/>
      <c r="L2723" s="36"/>
      <c r="M2723" s="36"/>
      <c r="N2723" s="36"/>
      <c r="O2723" s="36"/>
      <c r="P2723" s="36"/>
      <c r="Q2723" s="36"/>
      <c r="R2723" s="36"/>
      <c r="S2723" s="36"/>
      <c r="T2723" s="36"/>
      <c r="U2723" s="36"/>
      <c r="V2723" s="36"/>
      <c r="W2723" s="36"/>
      <c r="X2723" s="36"/>
    </row>
    <row r="2724" spans="1:24">
      <c r="A2724" s="83">
        <v>1</v>
      </c>
      <c r="B2724" s="83">
        <v>2017</v>
      </c>
      <c r="C2724" s="84" t="s">
        <v>570</v>
      </c>
      <c r="D2724" s="84" t="s">
        <v>579</v>
      </c>
      <c r="F2724" s="1" t="s">
        <v>429</v>
      </c>
      <c r="G2724" s="36"/>
      <c r="H2724" s="36"/>
      <c r="I2724" s="36"/>
      <c r="J2724" s="36"/>
      <c r="K2724" s="36"/>
      <c r="L2724" s="36"/>
      <c r="M2724" s="36"/>
      <c r="N2724" s="36"/>
      <c r="O2724" s="36"/>
      <c r="P2724" s="36"/>
      <c r="Q2724" s="36"/>
      <c r="R2724" s="36"/>
      <c r="S2724" s="36"/>
      <c r="T2724" s="36"/>
      <c r="U2724" s="36"/>
      <c r="V2724" s="36"/>
      <c r="W2724" s="36"/>
    </row>
    <row r="2725" spans="1:24">
      <c r="A2725" s="83">
        <v>1</v>
      </c>
      <c r="B2725" s="83">
        <v>2017</v>
      </c>
      <c r="C2725" s="84" t="s">
        <v>570</v>
      </c>
      <c r="D2725" s="84" t="s">
        <v>579</v>
      </c>
      <c r="F2725" s="1" t="s">
        <v>290</v>
      </c>
      <c r="G2725" s="36">
        <v>-0.214</v>
      </c>
      <c r="H2725" s="36">
        <v>-9.7000000000000003E-2</v>
      </c>
      <c r="I2725" s="36">
        <v>0.66700000000000004</v>
      </c>
      <c r="J2725" s="36">
        <v>2.399</v>
      </c>
      <c r="K2725" s="36">
        <v>4.5910000000000002</v>
      </c>
      <c r="L2725" s="36">
        <v>7.2270000000000003</v>
      </c>
      <c r="M2725" s="36">
        <v>9.5139999999999993</v>
      </c>
      <c r="N2725" s="36">
        <v>11.768000000000001</v>
      </c>
      <c r="O2725" s="36">
        <v>15.164999999999999</v>
      </c>
      <c r="P2725" s="36">
        <v>18.891999999999999</v>
      </c>
      <c r="Q2725" s="36"/>
      <c r="R2725" s="36"/>
    </row>
    <row r="2726" spans="1:24">
      <c r="A2726" s="83">
        <v>1</v>
      </c>
      <c r="B2726" s="83">
        <v>2017</v>
      </c>
      <c r="C2726" s="84" t="s">
        <v>570</v>
      </c>
      <c r="D2726" s="84" t="s">
        <v>579</v>
      </c>
      <c r="F2726" s="1" t="s">
        <v>540</v>
      </c>
      <c r="G2726" s="36">
        <v>0.76700000000000002</v>
      </c>
      <c r="H2726" s="36">
        <v>1.1930000000000001</v>
      </c>
      <c r="I2726" s="36">
        <v>1.927</v>
      </c>
      <c r="J2726" s="36">
        <v>2.5659999999999998</v>
      </c>
      <c r="K2726" s="36">
        <v>3.077</v>
      </c>
      <c r="L2726" s="36">
        <v>3.5529999999999999</v>
      </c>
      <c r="M2726" s="36">
        <v>4.1840000000000002</v>
      </c>
      <c r="N2726" s="36">
        <v>4.8339999999999996</v>
      </c>
      <c r="O2726" s="36">
        <v>5.4450000000000003</v>
      </c>
      <c r="P2726" s="36">
        <v>6.1230000000000002</v>
      </c>
      <c r="Q2726" s="36"/>
      <c r="R2726" s="36"/>
    </row>
    <row r="2727" spans="1:24">
      <c r="A2727" s="83">
        <v>1</v>
      </c>
      <c r="B2727" s="83">
        <v>2017</v>
      </c>
      <c r="C2727" s="84" t="s">
        <v>570</v>
      </c>
      <c r="D2727" s="84" t="s">
        <v>579</v>
      </c>
      <c r="F2727" s="1" t="s">
        <v>553</v>
      </c>
      <c r="G2727" s="36">
        <v>-8.4000000000000005E-2</v>
      </c>
      <c r="H2727" s="36">
        <v>-2.274</v>
      </c>
      <c r="I2727" s="36">
        <v>-2.2690000000000001</v>
      </c>
      <c r="J2727" s="36">
        <v>-2.2450000000000001</v>
      </c>
      <c r="K2727" s="36">
        <v>-2.206</v>
      </c>
      <c r="L2727" s="36">
        <v>-2.1960000000000002</v>
      </c>
      <c r="M2727" s="36">
        <v>-2.1850000000000001</v>
      </c>
      <c r="N2727" s="36">
        <v>-2.1760000000000002</v>
      </c>
      <c r="O2727" s="36">
        <v>-2.177</v>
      </c>
      <c r="P2727" s="36">
        <v>-2.274</v>
      </c>
      <c r="Q2727" s="36"/>
      <c r="R2727" s="36"/>
    </row>
    <row r="2728" spans="1:24">
      <c r="A2728" s="83">
        <v>1</v>
      </c>
      <c r="B2728" s="83">
        <v>2017</v>
      </c>
      <c r="C2728" s="84" t="s">
        <v>570</v>
      </c>
      <c r="D2728" s="84" t="s">
        <v>579</v>
      </c>
      <c r="F2728" s="1" t="s">
        <v>288</v>
      </c>
      <c r="G2728" s="36">
        <v>-0.85199999999999998</v>
      </c>
      <c r="H2728" s="36">
        <v>-0.47699999999999998</v>
      </c>
      <c r="I2728" s="36">
        <v>-0.45500000000000002</v>
      </c>
      <c r="J2728" s="36">
        <v>-0.218</v>
      </c>
      <c r="K2728" s="36">
        <v>-0.44700000000000001</v>
      </c>
      <c r="L2728" s="36">
        <v>-0.70699999999999996</v>
      </c>
      <c r="M2728" s="36">
        <v>-1.135</v>
      </c>
      <c r="N2728" s="36">
        <v>-1.6719999999999999</v>
      </c>
      <c r="O2728" s="36">
        <v>-2.4209999999999998</v>
      </c>
      <c r="P2728" s="36">
        <v>-3.3090000000000002</v>
      </c>
      <c r="Q2728" s="36"/>
      <c r="R2728" s="36"/>
    </row>
    <row r="2729" spans="1:24">
      <c r="A2729" s="83">
        <v>1</v>
      </c>
      <c r="B2729" s="83">
        <v>2017</v>
      </c>
      <c r="C2729" s="84" t="s">
        <v>570</v>
      </c>
      <c r="D2729" s="84" t="s">
        <v>579</v>
      </c>
      <c r="F2729" s="1" t="s">
        <v>296</v>
      </c>
      <c r="G2729" s="36">
        <v>1.226</v>
      </c>
      <c r="H2729" s="36">
        <v>-1.962</v>
      </c>
      <c r="I2729" s="36">
        <v>-4.6689999999999996</v>
      </c>
      <c r="J2729" s="36">
        <v>-4.6440000000000001</v>
      </c>
      <c r="K2729" s="36">
        <v>-2.4239999999999999</v>
      </c>
      <c r="L2729" s="36">
        <v>-1.5249999999999999</v>
      </c>
      <c r="M2729" s="36">
        <v>-1.1599999999999999</v>
      </c>
      <c r="N2729" s="36">
        <v>-1.1200000000000001</v>
      </c>
      <c r="O2729" s="36">
        <v>-1.198</v>
      </c>
      <c r="P2729" s="36">
        <v>-1.573</v>
      </c>
      <c r="Q2729" s="36"/>
      <c r="R2729" s="36"/>
    </row>
    <row r="2730" spans="1:24">
      <c r="A2730" s="83">
        <v>1</v>
      </c>
      <c r="B2730" s="83">
        <v>2017</v>
      </c>
      <c r="F2730" s="36"/>
      <c r="H2730" s="36"/>
      <c r="I2730" s="36"/>
      <c r="J2730" s="36"/>
      <c r="K2730" s="36"/>
      <c r="L2730" s="36"/>
      <c r="M2730" s="36"/>
      <c r="N2730" s="36"/>
      <c r="O2730" s="36"/>
      <c r="P2730" s="36"/>
      <c r="Q2730" s="36"/>
      <c r="R2730" s="36"/>
      <c r="S2730" s="36"/>
      <c r="T2730" s="36"/>
      <c r="U2730" s="36"/>
      <c r="V2730" s="36"/>
      <c r="W2730" s="36"/>
      <c r="X2730" s="36"/>
    </row>
    <row r="2731" spans="1:24">
      <c r="A2731" s="83">
        <v>1</v>
      </c>
      <c r="B2731" s="83">
        <v>2017</v>
      </c>
      <c r="C2731" s="84" t="s">
        <v>570</v>
      </c>
      <c r="D2731" s="84" t="s">
        <v>579</v>
      </c>
      <c r="F2731" s="1" t="s">
        <v>431</v>
      </c>
      <c r="G2731" s="36">
        <v>0</v>
      </c>
      <c r="H2731" s="36">
        <v>0.8</v>
      </c>
      <c r="I2731" s="36">
        <v>0.66200000000000003</v>
      </c>
      <c r="J2731" s="36">
        <v>0.51</v>
      </c>
      <c r="K2731" s="36">
        <v>0.48199999999999998</v>
      </c>
      <c r="L2731" s="36">
        <v>0.54500000000000004</v>
      </c>
      <c r="M2731" s="36">
        <v>0.53300000000000003</v>
      </c>
      <c r="N2731" s="36">
        <v>0.54600000000000004</v>
      </c>
      <c r="O2731" s="36">
        <v>0.63400000000000001</v>
      </c>
      <c r="P2731" s="36">
        <v>0.73199999999999998</v>
      </c>
      <c r="Q2731" s="36"/>
      <c r="R2731" s="36"/>
    </row>
    <row r="2732" spans="1:24">
      <c r="A2732" s="83">
        <v>1</v>
      </c>
      <c r="B2732" s="83">
        <v>2017</v>
      </c>
      <c r="F2732" s="36"/>
      <c r="G2732" s="36"/>
      <c r="H2732" s="36"/>
      <c r="I2732" s="36"/>
      <c r="J2732" s="36"/>
      <c r="K2732" s="36"/>
      <c r="L2732" s="36"/>
      <c r="M2732" s="36"/>
      <c r="N2732" s="36"/>
      <c r="O2732" s="36"/>
      <c r="P2732" s="36"/>
      <c r="Q2732" s="36"/>
      <c r="R2732" s="36"/>
      <c r="S2732" s="36"/>
    </row>
    <row r="2733" spans="1:24">
      <c r="A2733" s="83">
        <v>1</v>
      </c>
      <c r="B2733" s="83">
        <v>2017</v>
      </c>
      <c r="C2733" s="84" t="s">
        <v>570</v>
      </c>
      <c r="D2733" s="84" t="s">
        <v>580</v>
      </c>
      <c r="F2733" s="1" t="s">
        <v>450</v>
      </c>
      <c r="G2733" s="36"/>
      <c r="H2733" s="36"/>
      <c r="I2733" s="36"/>
      <c r="J2733" s="36"/>
      <c r="K2733" s="36"/>
      <c r="L2733" s="36"/>
      <c r="M2733" s="36"/>
      <c r="N2733" s="36"/>
      <c r="O2733" s="36"/>
      <c r="P2733" s="36"/>
      <c r="Q2733" s="36"/>
      <c r="R2733" s="36"/>
      <c r="S2733" s="36"/>
      <c r="T2733" s="36"/>
      <c r="U2733" s="36"/>
      <c r="V2733" s="36"/>
      <c r="W2733" s="36"/>
    </row>
    <row r="2734" spans="1:24">
      <c r="A2734" s="83">
        <v>1</v>
      </c>
      <c r="B2734" s="83">
        <v>2017</v>
      </c>
      <c r="C2734" s="84" t="s">
        <v>570</v>
      </c>
      <c r="D2734" s="84" t="s">
        <v>580</v>
      </c>
      <c r="F2734" s="1" t="s">
        <v>521</v>
      </c>
      <c r="G2734" s="36">
        <v>5.1349999999999998</v>
      </c>
      <c r="H2734" s="36">
        <v>-7.0000000000000001E-3</v>
      </c>
      <c r="I2734" s="36">
        <v>-11.666</v>
      </c>
      <c r="J2734" s="36">
        <v>-17.773</v>
      </c>
      <c r="K2734" s="36">
        <v>-13.087999999999999</v>
      </c>
      <c r="L2734" s="36">
        <v>-8.1379999999999999</v>
      </c>
      <c r="M2734" s="36">
        <v>-5.04</v>
      </c>
      <c r="N2734" s="36">
        <v>-3.0979999999999999</v>
      </c>
      <c r="O2734" s="36">
        <v>-0.96299999999999997</v>
      </c>
      <c r="P2734" s="36">
        <v>1.4279999999999999</v>
      </c>
      <c r="Q2734" s="36"/>
      <c r="R2734" s="36"/>
    </row>
    <row r="2735" spans="1:24">
      <c r="A2735" s="83">
        <v>1</v>
      </c>
      <c r="B2735" s="83">
        <v>2017</v>
      </c>
      <c r="C2735" s="84" t="s">
        <v>570</v>
      </c>
      <c r="D2735" s="84" t="s">
        <v>580</v>
      </c>
      <c r="F2735" s="1" t="s">
        <v>295</v>
      </c>
      <c r="G2735" s="36">
        <v>-2.5999999999999999E-2</v>
      </c>
      <c r="H2735" s="36">
        <v>-6.5000000000000002E-2</v>
      </c>
      <c r="I2735" s="36">
        <v>-0.28699999999999998</v>
      </c>
      <c r="J2735" s="36">
        <v>-0.79200000000000004</v>
      </c>
      <c r="K2735" s="36">
        <v>-1.4710000000000001</v>
      </c>
      <c r="L2735" s="36">
        <v>-1.875</v>
      </c>
      <c r="M2735" s="36">
        <v>-1.9370000000000001</v>
      </c>
      <c r="N2735" s="36">
        <v>-1.6779999999999999</v>
      </c>
      <c r="O2735" s="36">
        <v>-1.091</v>
      </c>
      <c r="P2735" s="36">
        <v>-0.14699999999999999</v>
      </c>
      <c r="Q2735" s="36"/>
      <c r="R2735" s="36"/>
    </row>
    <row r="2736" spans="1:24">
      <c r="A2736" s="83">
        <v>1</v>
      </c>
      <c r="B2736" s="83">
        <v>2017</v>
      </c>
      <c r="G2736" s="36"/>
      <c r="H2736" s="36"/>
      <c r="I2736" s="36"/>
      <c r="J2736" s="36"/>
      <c r="K2736" s="36"/>
      <c r="L2736" s="36"/>
      <c r="M2736" s="36"/>
      <c r="N2736" s="36"/>
      <c r="O2736" s="36"/>
      <c r="P2736" s="36"/>
      <c r="Q2736" s="36"/>
      <c r="R2736" s="36"/>
    </row>
    <row r="2737" spans="1:24">
      <c r="A2737" s="83">
        <v>1</v>
      </c>
      <c r="B2737" s="83">
        <v>2017</v>
      </c>
      <c r="C2737" s="84" t="s">
        <v>571</v>
      </c>
      <c r="F2737" s="1" t="s">
        <v>159</v>
      </c>
      <c r="G2737" s="36"/>
      <c r="M2737" s="36"/>
      <c r="N2737" s="36"/>
      <c r="O2737" s="36"/>
      <c r="P2737" s="36"/>
      <c r="Q2737" s="36"/>
      <c r="R2737" s="36"/>
      <c r="S2737" s="36"/>
      <c r="T2737" s="36"/>
      <c r="U2737" s="36"/>
      <c r="V2737" s="36"/>
      <c r="W2737" s="36"/>
      <c r="X2737" s="36"/>
    </row>
    <row r="2738" spans="1:24">
      <c r="A2738" s="83">
        <v>1</v>
      </c>
      <c r="B2738" s="83">
        <v>2017</v>
      </c>
      <c r="C2738" s="84" t="s">
        <v>571</v>
      </c>
      <c r="F2738" s="36" t="s">
        <v>491</v>
      </c>
      <c r="M2738" s="36"/>
      <c r="N2738" s="36"/>
      <c r="O2738" s="36"/>
      <c r="P2738" s="36"/>
      <c r="Q2738" s="36"/>
      <c r="R2738" s="36"/>
      <c r="S2738" s="36"/>
      <c r="T2738" s="36"/>
      <c r="U2738" s="36"/>
      <c r="V2738" s="36"/>
      <c r="W2738" s="36"/>
      <c r="X2738" s="36"/>
    </row>
    <row r="2739" spans="1:24">
      <c r="A2739" s="83">
        <v>1</v>
      </c>
      <c r="B2739" s="83">
        <v>2017</v>
      </c>
      <c r="C2739" s="84" t="s">
        <v>571</v>
      </c>
      <c r="D2739" s="84" t="s">
        <v>578</v>
      </c>
      <c r="F2739" s="1" t="s">
        <v>503</v>
      </c>
      <c r="G2739" s="36">
        <v>-11.497</v>
      </c>
      <c r="H2739" s="36">
        <v>12.08</v>
      </c>
      <c r="I2739" s="36">
        <v>3.6059999999999999</v>
      </c>
      <c r="J2739" s="36">
        <v>-9.1809999999999992</v>
      </c>
      <c r="K2739" s="36">
        <v>-17.187999999999999</v>
      </c>
      <c r="L2739" s="36">
        <v>-23.609000000000002</v>
      </c>
      <c r="M2739" s="36">
        <v>-26.404</v>
      </c>
      <c r="N2739" s="36">
        <v>-31.495999999999999</v>
      </c>
      <c r="O2739" s="36">
        <v>-35.021999999999998</v>
      </c>
      <c r="P2739" s="36">
        <v>-38.667000000000002</v>
      </c>
      <c r="Q2739" s="36"/>
      <c r="R2739" s="36"/>
    </row>
    <row r="2740" spans="1:24">
      <c r="A2740" s="83">
        <v>1</v>
      </c>
      <c r="B2740" s="83">
        <v>2017</v>
      </c>
      <c r="C2740" s="84" t="s">
        <v>571</v>
      </c>
      <c r="D2740" s="84" t="s">
        <v>578</v>
      </c>
      <c r="F2740" s="1" t="s">
        <v>504</v>
      </c>
      <c r="G2740" s="36">
        <v>-16.794</v>
      </c>
      <c r="H2740" s="36">
        <v>-11.342000000000001</v>
      </c>
      <c r="I2740" s="36">
        <v>-8.1349999999999998</v>
      </c>
      <c r="J2740" s="36">
        <v>-7.923</v>
      </c>
      <c r="K2740" s="36">
        <v>-7.5419999999999998</v>
      </c>
      <c r="L2740" s="36">
        <v>-7.3209999999999997</v>
      </c>
      <c r="M2740" s="36">
        <v>-7.0030000000000001</v>
      </c>
      <c r="N2740" s="36">
        <v>-6.069</v>
      </c>
      <c r="O2740" s="36">
        <v>-6.1260000000000003</v>
      </c>
      <c r="P2740" s="36">
        <v>-6.7750000000000004</v>
      </c>
      <c r="Q2740" s="36"/>
      <c r="R2740" s="36"/>
    </row>
    <row r="2741" spans="1:24">
      <c r="A2741" s="83">
        <v>1</v>
      </c>
      <c r="B2741" s="83">
        <v>2017</v>
      </c>
      <c r="C2741" s="84" t="s">
        <v>571</v>
      </c>
      <c r="D2741" s="84" t="s">
        <v>578</v>
      </c>
      <c r="F2741" s="1" t="s">
        <v>532</v>
      </c>
      <c r="G2741" s="36">
        <v>1.534</v>
      </c>
      <c r="H2741" s="36">
        <v>3.3410000000000002</v>
      </c>
      <c r="I2741" s="36">
        <v>1.3220000000000001</v>
      </c>
      <c r="J2741" s="36">
        <v>-0.69099999999999995</v>
      </c>
      <c r="K2741" s="36">
        <v>-0.13100000000000001</v>
      </c>
      <c r="L2741" s="36">
        <v>2.8580000000000001</v>
      </c>
      <c r="M2741" s="36">
        <v>6.2510000000000003</v>
      </c>
      <c r="N2741" s="36">
        <v>6.9660000000000002</v>
      </c>
      <c r="O2741" s="36">
        <v>8.1419999999999995</v>
      </c>
      <c r="P2741" s="36">
        <v>9.8330000000000002</v>
      </c>
      <c r="Q2741" s="36"/>
      <c r="R2741" s="36"/>
    </row>
    <row r="2742" spans="1:24">
      <c r="A2742" s="83">
        <v>1</v>
      </c>
      <c r="B2742" s="83">
        <v>2017</v>
      </c>
      <c r="C2742" s="84" t="s">
        <v>571</v>
      </c>
      <c r="D2742" s="84" t="s">
        <v>578</v>
      </c>
      <c r="F2742" s="1" t="s">
        <v>296</v>
      </c>
      <c r="G2742" s="36">
        <v>-4.0000000000000001E-3</v>
      </c>
      <c r="H2742" s="36">
        <v>-0.215</v>
      </c>
      <c r="I2742" s="36">
        <v>-9.5030000000000001</v>
      </c>
      <c r="J2742" s="36">
        <v>-9.4640000000000004</v>
      </c>
      <c r="K2742" s="36">
        <v>-8.3140000000000001</v>
      </c>
      <c r="L2742" s="36">
        <v>-10.5</v>
      </c>
      <c r="M2742" s="36">
        <v>-10.436</v>
      </c>
      <c r="N2742" s="36">
        <v>-9.9890000000000008</v>
      </c>
      <c r="O2742" s="36">
        <v>-9.6579999999999995</v>
      </c>
      <c r="P2742" s="36">
        <v>-9.1210000000000004</v>
      </c>
      <c r="Q2742" s="36"/>
      <c r="R2742" s="36"/>
    </row>
    <row r="2743" spans="1:24">
      <c r="A2743" s="83">
        <v>1</v>
      </c>
      <c r="B2743" s="83">
        <v>2017</v>
      </c>
      <c r="M2743" s="36"/>
      <c r="N2743" s="36"/>
      <c r="O2743" s="36"/>
      <c r="P2743" s="36"/>
      <c r="Q2743" s="36"/>
      <c r="R2743" s="36"/>
      <c r="S2743" s="36"/>
      <c r="T2743" s="36"/>
      <c r="U2743" s="36"/>
      <c r="V2743" s="36"/>
      <c r="W2743" s="36"/>
      <c r="X2743" s="36"/>
    </row>
    <row r="2744" spans="1:24">
      <c r="A2744" s="83">
        <v>1</v>
      </c>
      <c r="B2744" s="83">
        <v>2017</v>
      </c>
      <c r="C2744" s="84" t="s">
        <v>571</v>
      </c>
      <c r="F2744" s="1" t="s">
        <v>490</v>
      </c>
      <c r="G2744" s="36"/>
      <c r="M2744" s="36"/>
      <c r="N2744" s="36"/>
      <c r="O2744" s="36"/>
      <c r="P2744" s="36"/>
      <c r="Q2744" s="36"/>
      <c r="R2744" s="36"/>
      <c r="S2744" s="36"/>
      <c r="T2744" s="36"/>
      <c r="U2744" s="36"/>
      <c r="V2744" s="36"/>
      <c r="W2744" s="36"/>
      <c r="X2744" s="36"/>
    </row>
    <row r="2745" spans="1:24">
      <c r="A2745" s="83">
        <v>1</v>
      </c>
      <c r="B2745" s="83">
        <v>2017</v>
      </c>
      <c r="C2745" s="84" t="s">
        <v>571</v>
      </c>
      <c r="D2745" s="84" t="s">
        <v>579</v>
      </c>
      <c r="F2745" s="36" t="s">
        <v>429</v>
      </c>
      <c r="H2745" s="36"/>
      <c r="I2745" s="36"/>
      <c r="J2745" s="36"/>
      <c r="K2745" s="36"/>
      <c r="L2745" s="36"/>
      <c r="M2745" s="36"/>
      <c r="N2745" s="36"/>
      <c r="O2745" s="36"/>
      <c r="P2745" s="36"/>
      <c r="Q2745" s="36"/>
      <c r="R2745" s="36"/>
      <c r="S2745" s="36"/>
    </row>
    <row r="2746" spans="1:24">
      <c r="A2746" s="83">
        <v>1</v>
      </c>
      <c r="B2746" s="83">
        <v>2017</v>
      </c>
      <c r="C2746" s="84" t="s">
        <v>571</v>
      </c>
      <c r="D2746" s="84" t="s">
        <v>579</v>
      </c>
      <c r="F2746" s="36" t="s">
        <v>288</v>
      </c>
      <c r="G2746" s="36">
        <v>-3.2719999999999998</v>
      </c>
      <c r="H2746" s="36">
        <v>-3.6560000000000001</v>
      </c>
      <c r="I2746" s="36">
        <v>-4.6719999999999997</v>
      </c>
      <c r="J2746" s="36">
        <v>-6.6769999999999996</v>
      </c>
      <c r="K2746" s="36">
        <v>-7.8470000000000004</v>
      </c>
      <c r="L2746" s="36">
        <v>-9.1760000000000002</v>
      </c>
      <c r="M2746" s="36">
        <v>-10.837999999999999</v>
      </c>
      <c r="N2746" s="36">
        <v>-12.009</v>
      </c>
      <c r="O2746" s="36">
        <v>-13.544</v>
      </c>
      <c r="P2746" s="36">
        <v>-14.856999999999999</v>
      </c>
      <c r="Q2746" s="36"/>
      <c r="R2746" s="36"/>
    </row>
    <row r="2747" spans="1:24">
      <c r="A2747" s="83">
        <v>1</v>
      </c>
      <c r="B2747" s="83">
        <v>2017</v>
      </c>
      <c r="C2747" s="84" t="s">
        <v>571</v>
      </c>
      <c r="D2747" s="84" t="s">
        <v>579</v>
      </c>
      <c r="F2747" s="36" t="s">
        <v>290</v>
      </c>
      <c r="G2747" s="36">
        <v>-1.2649999999999999</v>
      </c>
      <c r="H2747" s="36">
        <v>-1.962</v>
      </c>
      <c r="I2747" s="36">
        <v>-5.335</v>
      </c>
      <c r="J2747" s="36">
        <v>-7.6</v>
      </c>
      <c r="K2747" s="36">
        <v>-7.9050000000000002</v>
      </c>
      <c r="L2747" s="36">
        <v>-10.276</v>
      </c>
      <c r="M2747" s="36">
        <v>-10.845000000000001</v>
      </c>
      <c r="N2747" s="36">
        <v>-8.9610000000000003</v>
      </c>
      <c r="O2747" s="36">
        <v>-15.654</v>
      </c>
      <c r="P2747" s="36">
        <v>-12.561</v>
      </c>
      <c r="Q2747" s="36"/>
      <c r="R2747" s="36"/>
    </row>
    <row r="2748" spans="1:24">
      <c r="A2748" s="83">
        <v>1</v>
      </c>
      <c r="B2748" s="83">
        <v>2017</v>
      </c>
      <c r="C2748" s="84" t="s">
        <v>571</v>
      </c>
      <c r="D2748" s="84" t="s">
        <v>579</v>
      </c>
      <c r="F2748" s="36" t="s">
        <v>436</v>
      </c>
      <c r="G2748" s="36">
        <v>-4.4779999999999998</v>
      </c>
      <c r="H2748" s="36">
        <v>-6.4560000000000004</v>
      </c>
      <c r="I2748" s="36">
        <v>-7.7249999999999996</v>
      </c>
      <c r="J2748" s="36">
        <v>-6.9119999999999999</v>
      </c>
      <c r="K2748" s="36">
        <v>-7.1139999999999999</v>
      </c>
      <c r="L2748" s="36">
        <v>-7.609</v>
      </c>
      <c r="M2748" s="36">
        <v>-7.4820000000000002</v>
      </c>
      <c r="N2748" s="36">
        <v>-6.6870000000000003</v>
      </c>
      <c r="O2748" s="36">
        <v>-5.141</v>
      </c>
      <c r="P2748" s="36">
        <v>-3.569</v>
      </c>
      <c r="Q2748" s="36"/>
      <c r="R2748" s="36"/>
    </row>
    <row r="2749" spans="1:24">
      <c r="A2749" s="83">
        <v>1</v>
      </c>
      <c r="B2749" s="83">
        <v>2017</v>
      </c>
      <c r="C2749" s="84" t="s">
        <v>571</v>
      </c>
      <c r="D2749" s="84" t="s">
        <v>579</v>
      </c>
      <c r="F2749" s="36" t="s">
        <v>540</v>
      </c>
      <c r="G2749" s="36">
        <v>-0.53500000000000003</v>
      </c>
      <c r="H2749" s="36">
        <v>-1.917</v>
      </c>
      <c r="I2749" s="36">
        <v>-2.544</v>
      </c>
      <c r="J2749" s="36">
        <v>-3.3180000000000001</v>
      </c>
      <c r="K2749" s="36">
        <v>-4.0739999999999998</v>
      </c>
      <c r="L2749" s="36">
        <v>-4.88</v>
      </c>
      <c r="M2749" s="36">
        <v>-5.7910000000000004</v>
      </c>
      <c r="N2749" s="36">
        <v>-7.0330000000000004</v>
      </c>
      <c r="O2749" s="36">
        <v>-7.9210000000000003</v>
      </c>
      <c r="P2749" s="36">
        <v>-9.1460000000000008</v>
      </c>
      <c r="Q2749" s="36"/>
      <c r="R2749" s="36"/>
    </row>
    <row r="2750" spans="1:24">
      <c r="A2750" s="83">
        <v>1</v>
      </c>
      <c r="B2750" s="83">
        <v>2017</v>
      </c>
      <c r="C2750" s="84" t="s">
        <v>571</v>
      </c>
      <c r="D2750" s="84" t="s">
        <v>579</v>
      </c>
      <c r="F2750" s="36" t="s">
        <v>554</v>
      </c>
      <c r="G2750" s="36">
        <v>-3.0379999999999998</v>
      </c>
      <c r="H2750" s="36">
        <v>0.48299999999999998</v>
      </c>
      <c r="I2750" s="36">
        <v>3.8279999999999998</v>
      </c>
      <c r="J2750" s="36">
        <v>5.657</v>
      </c>
      <c r="K2750" s="36">
        <v>4.8099999999999996</v>
      </c>
      <c r="L2750" s="36">
        <v>4.1619999999999999</v>
      </c>
      <c r="M2750" s="36">
        <v>4.976</v>
      </c>
      <c r="N2750" s="36">
        <v>5.3239999999999998</v>
      </c>
      <c r="O2750" s="36">
        <v>5.6980000000000004</v>
      </c>
      <c r="P2750" s="36">
        <v>6.2160000000000002</v>
      </c>
      <c r="Q2750" s="36"/>
      <c r="R2750" s="36"/>
    </row>
    <row r="2751" spans="1:24">
      <c r="A2751" s="83">
        <v>1</v>
      </c>
      <c r="B2751" s="83">
        <v>2017</v>
      </c>
      <c r="C2751" s="84" t="s">
        <v>571</v>
      </c>
      <c r="D2751" s="84" t="s">
        <v>579</v>
      </c>
      <c r="F2751" s="36" t="s">
        <v>544</v>
      </c>
      <c r="G2751" s="36">
        <v>-2.081</v>
      </c>
      <c r="H2751" s="36">
        <v>-2.1030000000000002</v>
      </c>
      <c r="I2751" s="36">
        <v>-3.12</v>
      </c>
      <c r="J2751" s="36">
        <v>-2.7850000000000001</v>
      </c>
      <c r="K2751" s="36">
        <v>-2.6360000000000001</v>
      </c>
      <c r="L2751" s="36">
        <v>-2.2509999999999999</v>
      </c>
      <c r="M2751" s="36">
        <v>-1.893</v>
      </c>
      <c r="N2751" s="36">
        <v>-2.484</v>
      </c>
      <c r="O2751" s="36">
        <v>-2.5339999999999998</v>
      </c>
      <c r="P2751" s="36">
        <v>-2.3519999999999999</v>
      </c>
      <c r="Q2751" s="36"/>
      <c r="R2751" s="36"/>
    </row>
    <row r="2752" spans="1:24">
      <c r="A2752" s="83">
        <v>1</v>
      </c>
      <c r="B2752" s="83">
        <v>2017</v>
      </c>
      <c r="C2752" s="84" t="s">
        <v>571</v>
      </c>
      <c r="D2752" s="84" t="s">
        <v>579</v>
      </c>
      <c r="F2752" s="36" t="s">
        <v>512</v>
      </c>
      <c r="G2752" s="36">
        <v>-17.3</v>
      </c>
      <c r="H2752" s="36">
        <v>-0.2</v>
      </c>
      <c r="I2752" s="36">
        <v>-0.2</v>
      </c>
      <c r="J2752" s="36">
        <v>0</v>
      </c>
      <c r="K2752" s="36">
        <v>-0.3</v>
      </c>
      <c r="L2752" s="36">
        <v>0.9</v>
      </c>
      <c r="M2752" s="36">
        <v>1</v>
      </c>
      <c r="N2752" s="36">
        <v>1.1000000000000001</v>
      </c>
      <c r="O2752" s="36">
        <v>1</v>
      </c>
      <c r="P2752" s="36">
        <v>0.8</v>
      </c>
      <c r="Q2752" s="36"/>
      <c r="R2752" s="36"/>
    </row>
    <row r="2753" spans="1:23">
      <c r="A2753" s="83">
        <v>1</v>
      </c>
      <c r="B2753" s="83">
        <v>2017</v>
      </c>
      <c r="C2753" s="84" t="s">
        <v>571</v>
      </c>
      <c r="D2753" s="84" t="s">
        <v>579</v>
      </c>
      <c r="F2753" s="36" t="s">
        <v>296</v>
      </c>
      <c r="G2753" s="36">
        <v>-22.625</v>
      </c>
      <c r="H2753" s="36">
        <v>-7.03</v>
      </c>
      <c r="I2753" s="36">
        <v>-7.2359999999999998</v>
      </c>
      <c r="J2753" s="36">
        <v>-10.863</v>
      </c>
      <c r="K2753" s="36">
        <v>-3.7010000000000001</v>
      </c>
      <c r="L2753" s="36">
        <v>-2.0449999999999999</v>
      </c>
      <c r="M2753" s="36">
        <v>-2.2200000000000002</v>
      </c>
      <c r="N2753" s="36">
        <v>-1.786</v>
      </c>
      <c r="O2753" s="36">
        <v>0.153</v>
      </c>
      <c r="P2753" s="36">
        <v>-1.0820000000000001</v>
      </c>
      <c r="Q2753" s="36"/>
      <c r="R2753" s="36"/>
    </row>
    <row r="2754" spans="1:23">
      <c r="A2754" s="83">
        <v>1</v>
      </c>
      <c r="B2754" s="83">
        <v>2017</v>
      </c>
      <c r="F2754" s="36"/>
      <c r="L2754" s="36"/>
      <c r="M2754" s="36"/>
      <c r="N2754" s="36"/>
      <c r="O2754" s="36"/>
      <c r="P2754" s="36"/>
      <c r="Q2754" s="36"/>
      <c r="R2754" s="36"/>
      <c r="S2754" s="36"/>
      <c r="T2754" s="36"/>
      <c r="U2754" s="36"/>
      <c r="V2754" s="36"/>
      <c r="W2754" s="36"/>
    </row>
    <row r="2755" spans="1:23">
      <c r="A2755" s="83">
        <v>1</v>
      </c>
      <c r="B2755" s="83">
        <v>2017</v>
      </c>
      <c r="C2755" s="84" t="s">
        <v>571</v>
      </c>
      <c r="D2755" s="84" t="s">
        <v>579</v>
      </c>
      <c r="F2755" s="36" t="s">
        <v>431</v>
      </c>
      <c r="G2755" s="36">
        <v>-6.2249999999999996</v>
      </c>
      <c r="H2755" s="36">
        <v>-5.8710000000000004</v>
      </c>
      <c r="I2755" s="36">
        <v>-2.0070000000000001</v>
      </c>
      <c r="J2755" s="36">
        <v>-3.14</v>
      </c>
      <c r="K2755" s="36">
        <v>-3.3530000000000002</v>
      </c>
      <c r="L2755" s="36">
        <v>-2.9129999999999998</v>
      </c>
      <c r="M2755" s="36">
        <v>-3.073</v>
      </c>
      <c r="N2755" s="36">
        <v>-2.6680000000000001</v>
      </c>
      <c r="O2755" s="36">
        <v>-2.4889999999999999</v>
      </c>
      <c r="P2755" s="36">
        <v>-1.841</v>
      </c>
      <c r="Q2755" s="36"/>
      <c r="R2755" s="36"/>
    </row>
    <row r="2756" spans="1:23">
      <c r="A2756" s="83">
        <v>1</v>
      </c>
      <c r="B2756" s="83">
        <v>2017</v>
      </c>
      <c r="G2756" s="36"/>
      <c r="L2756" s="36"/>
      <c r="M2756" s="36"/>
      <c r="N2756" s="36"/>
      <c r="O2756" s="36"/>
      <c r="P2756" s="36"/>
      <c r="Q2756" s="36"/>
      <c r="R2756" s="36"/>
      <c r="S2756" s="36"/>
      <c r="T2756" s="36"/>
      <c r="U2756" s="36"/>
      <c r="V2756" s="36"/>
      <c r="W2756" s="36"/>
    </row>
    <row r="2757" spans="1:23">
      <c r="A2757" s="83">
        <v>1</v>
      </c>
      <c r="B2757" s="83">
        <v>2017</v>
      </c>
      <c r="C2757" s="84" t="s">
        <v>571</v>
      </c>
      <c r="D2757" s="84" t="s">
        <v>580</v>
      </c>
      <c r="F2757" s="1" t="s">
        <v>450</v>
      </c>
      <c r="I2757" s="36"/>
      <c r="L2757" s="36"/>
      <c r="M2757" s="36"/>
      <c r="N2757" s="36"/>
      <c r="O2757" s="36"/>
      <c r="P2757" s="36"/>
      <c r="Q2757" s="36"/>
      <c r="R2757" s="36"/>
      <c r="S2757" s="36"/>
      <c r="T2757" s="36"/>
      <c r="U2757" s="36"/>
      <c r="V2757" s="36"/>
      <c r="W2757" s="36"/>
    </row>
    <row r="2758" spans="1:23">
      <c r="A2758" s="83">
        <v>1</v>
      </c>
      <c r="B2758" s="83">
        <v>2017</v>
      </c>
      <c r="C2758" s="84" t="s">
        <v>571</v>
      </c>
      <c r="D2758" s="84" t="s">
        <v>580</v>
      </c>
      <c r="F2758" s="1" t="s">
        <v>295</v>
      </c>
      <c r="G2758" s="36">
        <v>-0.124</v>
      </c>
      <c r="H2758" s="36">
        <v>-1.7999999999999999E-2</v>
      </c>
      <c r="I2758" s="36">
        <v>-0.13100000000000001</v>
      </c>
      <c r="J2758" s="36">
        <v>-7.6999999999999999E-2</v>
      </c>
      <c r="K2758" s="36">
        <v>0.28599999999999998</v>
      </c>
      <c r="L2758" s="36">
        <v>0.94099999999999995</v>
      </c>
      <c r="M2758" s="36">
        <v>1.496</v>
      </c>
      <c r="N2758" s="36">
        <v>1.9</v>
      </c>
      <c r="O2758" s="36">
        <v>2.1869999999999998</v>
      </c>
      <c r="P2758" s="36">
        <v>2.379</v>
      </c>
      <c r="Q2758" s="36"/>
      <c r="R2758" s="36"/>
    </row>
    <row r="2759" spans="1:23">
      <c r="A2759" s="83">
        <v>1</v>
      </c>
      <c r="B2759" s="83">
        <v>2017</v>
      </c>
      <c r="C2759" s="84" t="s">
        <v>571</v>
      </c>
      <c r="D2759" s="84" t="s">
        <v>580</v>
      </c>
      <c r="F2759" s="1" t="s">
        <v>296</v>
      </c>
      <c r="G2759" s="36">
        <v>-5.5330000000000004</v>
      </c>
      <c r="H2759" s="36">
        <v>-6.032</v>
      </c>
      <c r="I2759" s="36">
        <v>-6.6079999999999997</v>
      </c>
      <c r="J2759" s="36">
        <v>-7.3360000000000003</v>
      </c>
      <c r="K2759" s="36">
        <v>-7.8369999999999997</v>
      </c>
      <c r="L2759" s="36">
        <v>-8.0649999999999995</v>
      </c>
      <c r="M2759" s="36">
        <v>-8.5519999999999996</v>
      </c>
      <c r="N2759" s="36">
        <v>-8.0250000000000004</v>
      </c>
      <c r="O2759" s="36">
        <v>-7.181</v>
      </c>
      <c r="P2759" s="36">
        <v>-5.9029999999999996</v>
      </c>
      <c r="Q2759" s="36"/>
      <c r="R2759" s="36"/>
    </row>
    <row r="2760" spans="1:23">
      <c r="A2760" s="83">
        <v>1</v>
      </c>
      <c r="B2760" s="83">
        <v>2017</v>
      </c>
      <c r="G2760" s="36"/>
      <c r="H2760" s="36"/>
      <c r="I2760" s="36"/>
      <c r="J2760" s="36"/>
      <c r="K2760" s="36"/>
      <c r="L2760" s="36"/>
      <c r="M2760" s="36"/>
      <c r="N2760" s="36"/>
      <c r="O2760" s="36"/>
      <c r="P2760" s="36"/>
      <c r="Q2760" s="36"/>
      <c r="R2760" s="36"/>
    </row>
    <row r="2761" spans="1:23">
      <c r="A2761" s="83">
        <v>1</v>
      </c>
      <c r="B2761" s="83">
        <v>2017</v>
      </c>
      <c r="C2761" s="84" t="s">
        <v>575</v>
      </c>
      <c r="D2761" s="84" t="s">
        <v>586</v>
      </c>
      <c r="F2761" s="36" t="s">
        <v>555</v>
      </c>
      <c r="G2761" s="36">
        <v>-558.70699999999999</v>
      </c>
      <c r="H2761" s="36">
        <v>-487.43099999999998</v>
      </c>
      <c r="I2761" s="36">
        <v>-601.08100000000002</v>
      </c>
      <c r="J2761" s="36">
        <v>-683.62099999999998</v>
      </c>
      <c r="K2761" s="36">
        <v>-796.64300000000003</v>
      </c>
      <c r="L2761" s="36">
        <v>-959.399</v>
      </c>
      <c r="M2761" s="36">
        <v>-1000.401</v>
      </c>
      <c r="N2761" s="36">
        <v>-1027.3040000000001</v>
      </c>
      <c r="O2761" s="36">
        <v>-1165.4559999999999</v>
      </c>
      <c r="P2761" s="36">
        <v>-1296.7819999999999</v>
      </c>
      <c r="Q2761" s="36">
        <v>-1407.585</v>
      </c>
      <c r="R2761" s="36"/>
      <c r="S2761" s="36"/>
    </row>
    <row r="2762" spans="1:23">
      <c r="K2762" s="36"/>
      <c r="L2762" s="36"/>
      <c r="M2762" s="36"/>
      <c r="N2762" s="36"/>
      <c r="O2762" s="36"/>
      <c r="P2762" s="36"/>
      <c r="Q2762" s="36"/>
      <c r="R2762" s="36"/>
      <c r="S2762" s="36"/>
      <c r="T2762" s="36"/>
      <c r="U2762" s="36"/>
      <c r="V2762" s="36"/>
      <c r="W2762" s="36"/>
    </row>
    <row r="2763" spans="1:23">
      <c r="A2763" s="83">
        <v>6</v>
      </c>
      <c r="B2763" s="83">
        <v>2017</v>
      </c>
      <c r="C2763" s="84" t="s">
        <v>572</v>
      </c>
      <c r="F2763" s="1" t="s">
        <v>155</v>
      </c>
    </row>
    <row r="2764" spans="1:23">
      <c r="A2764" s="83">
        <v>6</v>
      </c>
      <c r="B2764" s="83">
        <v>2017</v>
      </c>
      <c r="C2764" s="84" t="s">
        <v>572</v>
      </c>
      <c r="D2764" s="84" t="s">
        <v>578</v>
      </c>
      <c r="F2764" s="36" t="s">
        <v>491</v>
      </c>
      <c r="G2764" s="8">
        <v>1E-3</v>
      </c>
      <c r="H2764" s="8">
        <v>-2.1000000000000001E-2</v>
      </c>
      <c r="I2764" s="8">
        <v>-8.0000000000000002E-3</v>
      </c>
      <c r="J2764" s="8">
        <v>1E-3</v>
      </c>
      <c r="K2764" s="8">
        <v>1E-3</v>
      </c>
      <c r="L2764" s="8">
        <v>0</v>
      </c>
      <c r="M2764" s="8">
        <v>0</v>
      </c>
      <c r="N2764" s="8">
        <v>0</v>
      </c>
      <c r="O2764" s="8">
        <v>0</v>
      </c>
      <c r="P2764" s="8">
        <v>0</v>
      </c>
      <c r="Q2764" s="8">
        <v>0</v>
      </c>
      <c r="R2764" s="8"/>
      <c r="S2764" s="8"/>
    </row>
    <row r="2765" spans="1:23">
      <c r="A2765" s="83">
        <v>6</v>
      </c>
      <c r="B2765" s="83">
        <v>2017</v>
      </c>
      <c r="F2765" s="36"/>
      <c r="H2765" s="36"/>
      <c r="I2765" s="36"/>
      <c r="J2765" s="36"/>
      <c r="K2765" s="36"/>
      <c r="L2765" s="36"/>
      <c r="M2765" s="36"/>
      <c r="N2765" s="36"/>
      <c r="O2765" s="36"/>
      <c r="P2765" s="36"/>
      <c r="Q2765" s="36"/>
      <c r="R2765" s="36"/>
      <c r="S2765" s="36"/>
      <c r="T2765" s="36"/>
      <c r="U2765" s="36"/>
      <c r="V2765" s="36"/>
      <c r="W2765" s="36"/>
    </row>
    <row r="2766" spans="1:23">
      <c r="A2766" s="83">
        <v>6</v>
      </c>
      <c r="B2766" s="83">
        <v>2017</v>
      </c>
      <c r="C2766" s="84" t="s">
        <v>572</v>
      </c>
      <c r="F2766" s="36" t="s">
        <v>490</v>
      </c>
      <c r="K2766" s="36"/>
      <c r="L2766" s="36"/>
      <c r="M2766" s="36"/>
      <c r="N2766" s="36"/>
      <c r="O2766" s="36"/>
      <c r="P2766" s="36"/>
      <c r="Q2766" s="36"/>
      <c r="R2766" s="36"/>
      <c r="S2766" s="36"/>
      <c r="T2766" s="36"/>
      <c r="U2766" s="36"/>
      <c r="V2766" s="36"/>
      <c r="W2766" s="36"/>
    </row>
    <row r="2767" spans="1:23">
      <c r="A2767" s="83">
        <v>6</v>
      </c>
      <c r="B2767" s="83">
        <v>2017</v>
      </c>
      <c r="C2767" s="84" t="s">
        <v>572</v>
      </c>
      <c r="D2767" s="84" t="s">
        <v>579</v>
      </c>
      <c r="F2767" s="1" t="s">
        <v>429</v>
      </c>
      <c r="G2767" s="36">
        <v>4.1000000000000002E-2</v>
      </c>
      <c r="H2767" s="36">
        <v>0.69299999999999995</v>
      </c>
      <c r="I2767" s="36">
        <v>0.48199999999999998</v>
      </c>
      <c r="J2767" s="36">
        <v>0.52</v>
      </c>
      <c r="K2767" s="36">
        <v>0.53800000000000003</v>
      </c>
      <c r="L2767" s="36">
        <v>0.54900000000000004</v>
      </c>
      <c r="M2767" s="36">
        <v>0.56200000000000006</v>
      </c>
      <c r="N2767" s="36">
        <v>0.58299999999999996</v>
      </c>
      <c r="O2767" s="36">
        <v>0.60899999999999999</v>
      </c>
      <c r="P2767" s="36">
        <v>-0.745</v>
      </c>
      <c r="Q2767" s="36">
        <v>0.66100000000000003</v>
      </c>
      <c r="R2767" s="36"/>
      <c r="S2767" s="36"/>
    </row>
    <row r="2768" spans="1:23">
      <c r="A2768" s="83">
        <v>6</v>
      </c>
      <c r="B2768" s="83">
        <v>2017</v>
      </c>
      <c r="C2768" s="84" t="s">
        <v>572</v>
      </c>
      <c r="D2768" s="84" t="s">
        <v>579</v>
      </c>
      <c r="F2768" s="1" t="s">
        <v>431</v>
      </c>
      <c r="G2768" s="36"/>
      <c r="H2768" s="36"/>
      <c r="I2768" s="36"/>
      <c r="J2768" s="36"/>
      <c r="K2768" s="36"/>
      <c r="L2768" s="36"/>
      <c r="M2768" s="36"/>
      <c r="N2768" s="36"/>
      <c r="O2768" s="36"/>
      <c r="P2768" s="36"/>
      <c r="Q2768" s="36"/>
      <c r="R2768" s="36"/>
      <c r="S2768" s="36"/>
    </row>
    <row r="2769" spans="1:23">
      <c r="A2769" s="83">
        <v>6</v>
      </c>
      <c r="B2769" s="83">
        <v>2017</v>
      </c>
      <c r="C2769" s="84" t="s">
        <v>572</v>
      </c>
      <c r="D2769" s="84" t="s">
        <v>579</v>
      </c>
      <c r="F2769" s="1" t="s">
        <v>432</v>
      </c>
      <c r="G2769" s="36">
        <v>7.6790000000000003</v>
      </c>
      <c r="H2769" s="36">
        <v>11.303000000000001</v>
      </c>
      <c r="I2769" s="36">
        <v>14.494999999999999</v>
      </c>
      <c r="J2769" s="36">
        <v>16.689</v>
      </c>
      <c r="K2769" s="36">
        <v>17.948</v>
      </c>
      <c r="L2769" s="36">
        <v>18.606999999999999</v>
      </c>
      <c r="M2769" s="36">
        <v>19.18</v>
      </c>
      <c r="N2769" s="36">
        <v>19.585999999999999</v>
      </c>
      <c r="O2769" s="36">
        <v>20.03</v>
      </c>
      <c r="P2769" s="36">
        <v>20.463999999999999</v>
      </c>
      <c r="Q2769" s="36">
        <v>20.893000000000001</v>
      </c>
      <c r="R2769" s="36"/>
      <c r="S2769" s="36"/>
    </row>
    <row r="2770" spans="1:23">
      <c r="A2770" s="83">
        <v>6</v>
      </c>
      <c r="B2770" s="83">
        <v>2017</v>
      </c>
      <c r="C2770" s="84" t="s">
        <v>572</v>
      </c>
      <c r="D2770" s="84" t="s">
        <v>579</v>
      </c>
      <c r="F2770" s="1" t="s">
        <v>433</v>
      </c>
      <c r="G2770" s="36">
        <v>2.911</v>
      </c>
      <c r="H2770" s="36">
        <v>5.4290000000000003</v>
      </c>
      <c r="I2770" s="36">
        <v>5.3650000000000002</v>
      </c>
      <c r="J2770" s="36">
        <v>6.1829999999999998</v>
      </c>
      <c r="K2770" s="36">
        <v>6.1909999999999998</v>
      </c>
      <c r="L2770" s="36">
        <v>5.9619999999999997</v>
      </c>
      <c r="M2770" s="36">
        <v>6.0149999999999997</v>
      </c>
      <c r="N2770" s="36">
        <v>6.0410000000000004</v>
      </c>
      <c r="O2770" s="36">
        <v>6.0780000000000003</v>
      </c>
      <c r="P2770" s="36">
        <v>6.1959999999999997</v>
      </c>
      <c r="Q2770" s="36">
        <v>6.2939999999999996</v>
      </c>
      <c r="R2770" s="36"/>
      <c r="S2770" s="36"/>
    </row>
    <row r="2771" spans="1:23">
      <c r="A2771" s="83">
        <v>6</v>
      </c>
      <c r="B2771" s="83">
        <v>2017</v>
      </c>
      <c r="F2771" s="36"/>
      <c r="K2771" s="36"/>
      <c r="L2771" s="36"/>
      <c r="M2771" s="36"/>
      <c r="N2771" s="36"/>
      <c r="O2771" s="36"/>
      <c r="P2771" s="36"/>
      <c r="Q2771" s="36"/>
      <c r="R2771" s="36"/>
      <c r="S2771" s="36"/>
      <c r="T2771" s="36"/>
      <c r="U2771" s="36"/>
      <c r="V2771" s="36"/>
      <c r="W2771" s="36"/>
    </row>
    <row r="2772" spans="1:23">
      <c r="A2772" s="83">
        <v>6</v>
      </c>
      <c r="B2772" s="83">
        <v>2017</v>
      </c>
      <c r="C2772" s="84" t="s">
        <v>572</v>
      </c>
      <c r="D2772" s="84" t="s">
        <v>580</v>
      </c>
      <c r="F2772" s="1" t="s">
        <v>295</v>
      </c>
      <c r="G2772" s="36">
        <v>4.3999999999999997E-2</v>
      </c>
      <c r="H2772" s="36">
        <v>0.26300000000000001</v>
      </c>
      <c r="I2772" s="36">
        <v>0.78800000000000003</v>
      </c>
      <c r="J2772" s="36">
        <v>1.544</v>
      </c>
      <c r="K2772" s="36">
        <v>2.4289999999999998</v>
      </c>
      <c r="L2772" s="36">
        <v>3.359</v>
      </c>
      <c r="M2772" s="36">
        <v>4.3499999999999996</v>
      </c>
      <c r="N2772" s="36">
        <v>5.399</v>
      </c>
      <c r="O2772" s="36">
        <v>6.4880000000000004</v>
      </c>
      <c r="P2772" s="36">
        <v>7.6</v>
      </c>
      <c r="Q2772" s="36">
        <v>8.7569999999999997</v>
      </c>
      <c r="R2772" s="36"/>
      <c r="S2772" s="36"/>
    </row>
    <row r="2773" spans="1:23">
      <c r="A2773" s="83">
        <v>6</v>
      </c>
      <c r="B2773" s="83">
        <v>2017</v>
      </c>
      <c r="F2773" s="36"/>
      <c r="H2773" s="36"/>
      <c r="I2773" s="36"/>
      <c r="J2773" s="36"/>
      <c r="K2773" s="36"/>
      <c r="L2773" s="36"/>
      <c r="M2773" s="36"/>
      <c r="N2773" s="36"/>
      <c r="O2773" s="36"/>
      <c r="P2773" s="36"/>
      <c r="Q2773" s="36"/>
      <c r="R2773" s="36"/>
      <c r="S2773" s="36"/>
      <c r="T2773" s="36"/>
      <c r="U2773" s="36"/>
      <c r="V2773" s="36"/>
      <c r="W2773" s="36"/>
    </row>
    <row r="2774" spans="1:23">
      <c r="A2774" s="83">
        <v>6</v>
      </c>
      <c r="B2774" s="83">
        <v>2017</v>
      </c>
      <c r="C2774" s="84" t="s">
        <v>570</v>
      </c>
      <c r="F2774" s="36" t="s">
        <v>156</v>
      </c>
      <c r="G2774" s="36"/>
      <c r="H2774" s="36"/>
      <c r="I2774" s="36"/>
      <c r="J2774" s="36"/>
      <c r="K2774" s="36"/>
      <c r="L2774" s="36"/>
      <c r="M2774" s="36"/>
      <c r="N2774" s="36"/>
      <c r="O2774" s="36"/>
      <c r="P2774" s="36"/>
      <c r="Q2774" s="36"/>
      <c r="R2774" s="36"/>
    </row>
    <row r="2775" spans="1:23">
      <c r="A2775" s="83">
        <v>6</v>
      </c>
      <c r="B2775" s="83">
        <v>2017</v>
      </c>
      <c r="C2775" s="84" t="s">
        <v>570</v>
      </c>
      <c r="F2775" s="36" t="s">
        <v>491</v>
      </c>
      <c r="H2775" s="36"/>
      <c r="I2775" s="36"/>
      <c r="J2775" s="36"/>
      <c r="K2775" s="36"/>
      <c r="L2775" s="36"/>
      <c r="M2775" s="36"/>
      <c r="N2775" s="36"/>
      <c r="O2775" s="36"/>
      <c r="P2775" s="36"/>
      <c r="Q2775" s="36"/>
      <c r="R2775" s="36"/>
      <c r="S2775" s="36"/>
      <c r="T2775" s="36"/>
      <c r="U2775" s="36"/>
      <c r="V2775" s="36"/>
      <c r="W2775" s="36"/>
    </row>
    <row r="2776" spans="1:23">
      <c r="A2776" s="83">
        <v>6</v>
      </c>
      <c r="B2776" s="83">
        <v>2017</v>
      </c>
      <c r="C2776" s="84" t="s">
        <v>570</v>
      </c>
      <c r="D2776" s="84" t="s">
        <v>578</v>
      </c>
      <c r="F2776" s="1" t="s">
        <v>503</v>
      </c>
      <c r="G2776" s="36">
        <v>5.4809999999999999</v>
      </c>
      <c r="H2776" s="36">
        <v>17.401</v>
      </c>
      <c r="I2776" s="36">
        <v>16.274999999999999</v>
      </c>
      <c r="J2776" s="36">
        <v>10.523999999999999</v>
      </c>
      <c r="K2776" s="36">
        <v>5.8470000000000004</v>
      </c>
      <c r="L2776" s="36">
        <v>3.3439999999999999</v>
      </c>
      <c r="M2776" s="36">
        <v>2.8879999999999999</v>
      </c>
      <c r="N2776" s="36">
        <v>3.1389999999999998</v>
      </c>
      <c r="O2776" s="36">
        <v>3.5270000000000001</v>
      </c>
      <c r="P2776" s="36">
        <v>4.2750000000000004</v>
      </c>
      <c r="Q2776" s="36">
        <v>5.3719999999999999</v>
      </c>
      <c r="R2776" s="36"/>
      <c r="S2776" s="36"/>
    </row>
    <row r="2777" spans="1:23">
      <c r="A2777" s="83">
        <v>6</v>
      </c>
      <c r="B2777" s="83">
        <v>2017</v>
      </c>
      <c r="C2777" s="84" t="s">
        <v>570</v>
      </c>
      <c r="D2777" s="84" t="s">
        <v>578</v>
      </c>
      <c r="F2777" s="1" t="s">
        <v>504</v>
      </c>
      <c r="G2777" s="36">
        <v>-1.944</v>
      </c>
      <c r="H2777" s="36">
        <v>2.3820000000000001</v>
      </c>
      <c r="I2777" s="36">
        <v>7.6079999999999997</v>
      </c>
      <c r="J2777" s="36">
        <v>8.3049999999999997</v>
      </c>
      <c r="K2777" s="36">
        <v>8.5559999999999992</v>
      </c>
      <c r="L2777" s="36">
        <v>9.8580000000000005</v>
      </c>
      <c r="M2777" s="36">
        <v>10.487</v>
      </c>
      <c r="N2777" s="36">
        <v>10.095000000000001</v>
      </c>
      <c r="O2777" s="36">
        <v>8.6530000000000005</v>
      </c>
      <c r="P2777" s="36">
        <v>6.62</v>
      </c>
      <c r="Q2777" s="36">
        <v>4.4649999999999999</v>
      </c>
      <c r="R2777" s="36"/>
      <c r="S2777" s="36"/>
    </row>
    <row r="2778" spans="1:23">
      <c r="A2778" s="83">
        <v>6</v>
      </c>
      <c r="B2778" s="83">
        <v>2017</v>
      </c>
      <c r="C2778" s="84" t="s">
        <v>570</v>
      </c>
      <c r="D2778" s="84" t="s">
        <v>578</v>
      </c>
      <c r="F2778" s="1" t="s">
        <v>532</v>
      </c>
      <c r="G2778" s="36">
        <v>0.81599999999999995</v>
      </c>
      <c r="H2778" s="36">
        <v>2.468</v>
      </c>
      <c r="I2778" s="36">
        <v>0.34899999999999998</v>
      </c>
      <c r="J2778" s="36">
        <v>2.4980000000000002</v>
      </c>
      <c r="K2778" s="36">
        <v>1.625</v>
      </c>
      <c r="L2778" s="36">
        <v>1.7</v>
      </c>
      <c r="M2778" s="36">
        <v>2.3940000000000001</v>
      </c>
      <c r="N2778" s="36">
        <v>3.28</v>
      </c>
      <c r="O2778" s="36">
        <v>4.34</v>
      </c>
      <c r="P2778" s="36">
        <v>5.9210000000000003</v>
      </c>
      <c r="Q2778" s="36">
        <v>7.4770000000000003</v>
      </c>
      <c r="R2778" s="36"/>
      <c r="S2778" s="36"/>
    </row>
    <row r="2779" spans="1:23">
      <c r="A2779" s="83">
        <v>6</v>
      </c>
      <c r="B2779" s="83">
        <v>2017</v>
      </c>
      <c r="C2779" s="84" t="s">
        <v>570</v>
      </c>
      <c r="D2779" s="84" t="s">
        <v>578</v>
      </c>
      <c r="F2779" s="1" t="s">
        <v>296</v>
      </c>
      <c r="G2779" s="36">
        <v>-3.2509999999999999</v>
      </c>
      <c r="H2779" s="36">
        <v>-3.2629999999999999</v>
      </c>
      <c r="I2779" s="36">
        <v>-6.3780000000000001</v>
      </c>
      <c r="J2779" s="36">
        <v>-4.7809999999999997</v>
      </c>
      <c r="K2779" s="36">
        <v>-1.571</v>
      </c>
      <c r="L2779" s="36">
        <v>1.288</v>
      </c>
      <c r="M2779" s="36">
        <v>3.46</v>
      </c>
      <c r="N2779" s="36">
        <v>4.5529999999999999</v>
      </c>
      <c r="O2779" s="36">
        <v>5.22</v>
      </c>
      <c r="P2779" s="36">
        <v>6.8630000000000004</v>
      </c>
      <c r="Q2779" s="36">
        <v>7.7279999999999998</v>
      </c>
      <c r="R2779" s="36"/>
      <c r="S2779" s="36"/>
    </row>
    <row r="2780" spans="1:23">
      <c r="A2780" s="83">
        <v>6</v>
      </c>
      <c r="B2780" s="83">
        <v>2017</v>
      </c>
      <c r="F2780" s="36"/>
      <c r="H2780" s="36"/>
      <c r="I2780" s="36"/>
      <c r="J2780" s="36"/>
      <c r="K2780" s="36"/>
      <c r="L2780" s="36"/>
      <c r="M2780" s="36"/>
      <c r="N2780" s="36"/>
      <c r="O2780" s="36"/>
      <c r="P2780" s="36"/>
      <c r="Q2780" s="36"/>
      <c r="R2780" s="36"/>
      <c r="S2780" s="36"/>
      <c r="T2780" s="36"/>
      <c r="U2780" s="36"/>
      <c r="V2780" s="36"/>
      <c r="W2780" s="36"/>
    </row>
    <row r="2781" spans="1:23">
      <c r="A2781" s="83">
        <v>6</v>
      </c>
      <c r="B2781" s="83">
        <v>2017</v>
      </c>
      <c r="C2781" s="84" t="s">
        <v>570</v>
      </c>
      <c r="F2781" s="36" t="s">
        <v>545</v>
      </c>
      <c r="G2781" s="36"/>
      <c r="H2781" s="36"/>
      <c r="I2781" s="36"/>
      <c r="J2781" s="36"/>
      <c r="K2781" s="36"/>
      <c r="L2781" s="36"/>
      <c r="M2781" s="36"/>
      <c r="N2781" s="36"/>
      <c r="O2781" s="36"/>
      <c r="P2781" s="36"/>
      <c r="Q2781" s="36"/>
      <c r="R2781" s="36"/>
      <c r="S2781" s="36"/>
      <c r="T2781" s="36"/>
    </row>
    <row r="2782" spans="1:23">
      <c r="A2782" s="83">
        <v>6</v>
      </c>
      <c r="B2782" s="83">
        <v>2017</v>
      </c>
      <c r="C2782" s="84" t="s">
        <v>570</v>
      </c>
      <c r="D2782" s="84" t="s">
        <v>579</v>
      </c>
      <c r="F2782" s="1" t="s">
        <v>429</v>
      </c>
      <c r="G2782" s="36">
        <v>-0.39400000000000002</v>
      </c>
      <c r="H2782" s="36">
        <v>-3.4550000000000001</v>
      </c>
      <c r="I2782" s="36">
        <v>-2.6949999999999998</v>
      </c>
      <c r="J2782" s="36">
        <v>-2.1280000000000001</v>
      </c>
      <c r="K2782" s="36">
        <v>-1.486</v>
      </c>
      <c r="L2782" s="36">
        <v>-0.71799999999999997</v>
      </c>
      <c r="M2782" s="36">
        <v>0.14599999999999999</v>
      </c>
      <c r="N2782" s="36">
        <v>0.65900000000000003</v>
      </c>
      <c r="O2782" s="36">
        <v>1.7769999999999999</v>
      </c>
      <c r="P2782" s="36">
        <v>2.6320000000000001</v>
      </c>
      <c r="Q2782" s="36">
        <v>3.48</v>
      </c>
      <c r="R2782" s="36"/>
      <c r="S2782" s="36"/>
    </row>
    <row r="2783" spans="1:23">
      <c r="A2783" s="83">
        <v>6</v>
      </c>
      <c r="B2783" s="83">
        <v>2017</v>
      </c>
      <c r="C2783" s="84" t="s">
        <v>570</v>
      </c>
      <c r="D2783" s="84" t="s">
        <v>580</v>
      </c>
      <c r="F2783" s="1" t="s">
        <v>450</v>
      </c>
      <c r="G2783" s="36"/>
      <c r="H2783" s="36"/>
      <c r="I2783" s="36"/>
      <c r="J2783" s="36"/>
      <c r="K2783" s="36"/>
      <c r="L2783" s="36"/>
      <c r="M2783" s="36"/>
      <c r="N2783" s="36"/>
      <c r="O2783" s="36"/>
      <c r="P2783" s="36"/>
      <c r="Q2783" s="36"/>
    </row>
    <row r="2784" spans="1:23">
      <c r="A2784" s="83">
        <v>6</v>
      </c>
      <c r="B2784" s="83">
        <v>2017</v>
      </c>
      <c r="C2784" s="84" t="s">
        <v>570</v>
      </c>
      <c r="D2784" s="84" t="s">
        <v>580</v>
      </c>
      <c r="F2784" s="1" t="s">
        <v>521</v>
      </c>
      <c r="G2784" s="36">
        <v>1.2E-2</v>
      </c>
      <c r="H2784" s="36">
        <v>11.920999999999999</v>
      </c>
      <c r="I2784" s="36">
        <v>25.681999999999999</v>
      </c>
      <c r="J2784" s="36">
        <v>35.633000000000003</v>
      </c>
      <c r="K2784" s="36">
        <v>36.36</v>
      </c>
      <c r="L2784" s="36">
        <v>33.933999999999997</v>
      </c>
      <c r="M2784" s="36">
        <v>33.548000000000002</v>
      </c>
      <c r="N2784" s="36">
        <v>33.136000000000003</v>
      </c>
      <c r="O2784" s="36">
        <v>31.916</v>
      </c>
      <c r="P2784" s="36">
        <v>30.548999999999999</v>
      </c>
      <c r="Q2784" s="36">
        <v>29.65</v>
      </c>
      <c r="R2784" s="36"/>
      <c r="S2784" s="36"/>
    </row>
    <row r="2785" spans="1:23">
      <c r="A2785" s="83">
        <v>6</v>
      </c>
      <c r="B2785" s="83">
        <v>2017</v>
      </c>
      <c r="C2785" s="84" t="s">
        <v>570</v>
      </c>
      <c r="D2785" s="84" t="s">
        <v>580</v>
      </c>
      <c r="F2785" s="1" t="s">
        <v>295</v>
      </c>
      <c r="G2785" s="36">
        <v>-6.0000000000000001E-3</v>
      </c>
      <c r="H2785" s="36">
        <v>-8.5000000000000006E-2</v>
      </c>
      <c r="I2785" s="36">
        <v>-0.20699999999999999</v>
      </c>
      <c r="J2785" s="36">
        <v>4.5999999999999999E-2</v>
      </c>
      <c r="K2785" s="36">
        <v>0.58799999999999997</v>
      </c>
      <c r="L2785" s="36">
        <v>1.2190000000000001</v>
      </c>
      <c r="M2785" s="36">
        <v>1.7869999999999999</v>
      </c>
      <c r="N2785" s="36">
        <v>2.302</v>
      </c>
      <c r="O2785" s="36">
        <v>2.7869999999999999</v>
      </c>
      <c r="P2785" s="36">
        <v>3.2389999999999999</v>
      </c>
      <c r="Q2785" s="36">
        <v>3.6459999999999999</v>
      </c>
      <c r="R2785" s="36"/>
      <c r="S2785" s="36"/>
    </row>
    <row r="2786" spans="1:23">
      <c r="A2786" s="83">
        <v>6</v>
      </c>
      <c r="B2786" s="83">
        <v>2017</v>
      </c>
      <c r="G2786" s="36"/>
      <c r="H2786" s="36"/>
      <c r="I2786" s="36"/>
      <c r="J2786" s="36"/>
      <c r="K2786" s="36"/>
      <c r="L2786" s="36"/>
      <c r="M2786" s="36"/>
      <c r="N2786" s="36"/>
      <c r="O2786" s="36"/>
      <c r="P2786" s="36"/>
      <c r="Q2786" s="36"/>
      <c r="R2786" s="36"/>
      <c r="S2786" s="36"/>
    </row>
    <row r="2787" spans="1:23">
      <c r="A2787" s="83">
        <v>6</v>
      </c>
      <c r="B2787" s="83">
        <v>2017</v>
      </c>
      <c r="C2787" s="84" t="s">
        <v>571</v>
      </c>
      <c r="F2787" s="36" t="s">
        <v>159</v>
      </c>
      <c r="G2787" s="36"/>
      <c r="H2787" s="36"/>
      <c r="I2787" s="36"/>
      <c r="J2787" s="36"/>
      <c r="K2787" s="36"/>
      <c r="L2787" s="36"/>
      <c r="M2787" s="36"/>
      <c r="N2787" s="36"/>
      <c r="O2787" s="36"/>
      <c r="P2787" s="36"/>
      <c r="Q2787" s="36"/>
      <c r="R2787" s="36"/>
    </row>
    <row r="2788" spans="1:23">
      <c r="A2788" s="83">
        <v>6</v>
      </c>
      <c r="B2788" s="83">
        <v>2017</v>
      </c>
      <c r="C2788" s="84" t="s">
        <v>571</v>
      </c>
      <c r="F2788" s="36" t="s">
        <v>491</v>
      </c>
      <c r="K2788" s="36"/>
      <c r="L2788" s="36"/>
      <c r="M2788" s="36"/>
      <c r="N2788" s="36"/>
      <c r="O2788" s="36"/>
      <c r="P2788" s="36"/>
      <c r="Q2788" s="36"/>
      <c r="R2788" s="36"/>
      <c r="S2788" s="36"/>
      <c r="T2788" s="36"/>
      <c r="U2788" s="36"/>
      <c r="V2788" s="36"/>
      <c r="W2788" s="36"/>
    </row>
    <row r="2789" spans="1:23">
      <c r="A2789" s="83">
        <v>6</v>
      </c>
      <c r="B2789" s="83">
        <v>2017</v>
      </c>
      <c r="C2789" s="84" t="s">
        <v>571</v>
      </c>
      <c r="D2789" s="84" t="s">
        <v>578</v>
      </c>
      <c r="F2789" s="1" t="s">
        <v>503</v>
      </c>
      <c r="G2789" s="36">
        <v>-82.944999999999993</v>
      </c>
      <c r="H2789" s="36">
        <v>-74.343999999999994</v>
      </c>
      <c r="I2789" s="36">
        <v>-54.664999999999999</v>
      </c>
      <c r="J2789" s="36">
        <v>-34.384999999999998</v>
      </c>
      <c r="K2789" s="36">
        <v>-22.263000000000002</v>
      </c>
      <c r="L2789" s="36">
        <v>-15.856</v>
      </c>
      <c r="M2789" s="36">
        <v>-5.5330000000000004</v>
      </c>
      <c r="N2789" s="36">
        <v>-3.87</v>
      </c>
      <c r="O2789" s="36">
        <v>-4.4820000000000002</v>
      </c>
      <c r="P2789" s="36">
        <v>-6.0229999999999997</v>
      </c>
      <c r="Q2789" s="36">
        <v>-6.4480000000000004</v>
      </c>
      <c r="R2789" s="36"/>
      <c r="S2789" s="36"/>
    </row>
    <row r="2790" spans="1:23">
      <c r="A2790" s="83">
        <v>6</v>
      </c>
      <c r="B2790" s="83">
        <v>2017</v>
      </c>
      <c r="C2790" s="84" t="s">
        <v>571</v>
      </c>
      <c r="D2790" s="84" t="s">
        <v>578</v>
      </c>
      <c r="F2790" s="1" t="s">
        <v>504</v>
      </c>
      <c r="G2790" s="36">
        <v>-8.4670000000000005</v>
      </c>
      <c r="H2790" s="36">
        <v>-17.696000000000002</v>
      </c>
      <c r="I2790" s="36">
        <v>-15.646000000000001</v>
      </c>
      <c r="J2790" s="36">
        <v>-9.9920000000000009</v>
      </c>
      <c r="K2790" s="36">
        <v>-3.298</v>
      </c>
      <c r="L2790" s="36">
        <v>-0.874</v>
      </c>
      <c r="M2790" s="36">
        <v>-0.84</v>
      </c>
      <c r="N2790" s="36">
        <v>-0.86699999999999999</v>
      </c>
      <c r="O2790" s="36">
        <v>-0.89</v>
      </c>
      <c r="P2790" s="36">
        <v>-0.90500000000000003</v>
      </c>
      <c r="Q2790" s="36">
        <v>-0.91700000000000004</v>
      </c>
      <c r="R2790" s="36"/>
      <c r="S2790" s="36"/>
    </row>
    <row r="2791" spans="1:23">
      <c r="A2791" s="83">
        <v>6</v>
      </c>
      <c r="B2791" s="83">
        <v>2017</v>
      </c>
      <c r="C2791" s="84" t="s">
        <v>571</v>
      </c>
      <c r="D2791" s="84" t="s">
        <v>578</v>
      </c>
      <c r="F2791" s="1" t="s">
        <v>532</v>
      </c>
      <c r="G2791" s="36">
        <v>13.842000000000001</v>
      </c>
      <c r="H2791" s="36">
        <v>1.7749999999999999</v>
      </c>
      <c r="I2791" s="36">
        <v>4.782</v>
      </c>
      <c r="J2791" s="36">
        <v>2.5270000000000001</v>
      </c>
      <c r="K2791" s="36">
        <v>2.0830000000000002</v>
      </c>
      <c r="L2791" s="36">
        <v>1.843</v>
      </c>
      <c r="M2791" s="36">
        <v>1.7809999999999999</v>
      </c>
      <c r="N2791" s="36">
        <v>1.403</v>
      </c>
      <c r="O2791" s="36">
        <v>0.871</v>
      </c>
      <c r="P2791" s="36">
        <v>-0.753</v>
      </c>
      <c r="Q2791" s="36">
        <v>-0.245</v>
      </c>
      <c r="R2791" s="36"/>
      <c r="S2791" s="36"/>
    </row>
    <row r="2792" spans="1:23">
      <c r="A2792" s="83">
        <v>6</v>
      </c>
      <c r="B2792" s="83">
        <v>2017</v>
      </c>
      <c r="C2792" s="84" t="s">
        <v>571</v>
      </c>
      <c r="D2792" s="84" t="s">
        <v>578</v>
      </c>
      <c r="F2792" s="1" t="s">
        <v>296</v>
      </c>
      <c r="G2792" s="36">
        <v>-12.826000000000001</v>
      </c>
      <c r="H2792" s="36">
        <v>-0.94199999999999995</v>
      </c>
      <c r="I2792" s="36">
        <v>1.2629999999999999</v>
      </c>
      <c r="J2792" s="36">
        <v>0.52200000000000002</v>
      </c>
      <c r="K2792" s="36">
        <v>1.278</v>
      </c>
      <c r="L2792" s="36">
        <v>1.151</v>
      </c>
      <c r="M2792" s="36">
        <v>0.91</v>
      </c>
      <c r="N2792" s="36">
        <v>0.78400000000000003</v>
      </c>
      <c r="O2792" s="36">
        <v>0.68200000000000005</v>
      </c>
      <c r="P2792" s="36">
        <v>0.59799999999999998</v>
      </c>
      <c r="Q2792" s="36">
        <v>0.624</v>
      </c>
      <c r="R2792" s="36"/>
      <c r="S2792" s="36"/>
    </row>
    <row r="2793" spans="1:23">
      <c r="A2793" s="83">
        <v>6</v>
      </c>
      <c r="B2793" s="83">
        <v>2017</v>
      </c>
      <c r="K2793" s="36"/>
      <c r="L2793" s="36"/>
      <c r="M2793" s="36"/>
      <c r="N2793" s="36"/>
      <c r="O2793" s="36"/>
      <c r="P2793" s="36"/>
      <c r="Q2793" s="36"/>
      <c r="R2793" s="36"/>
      <c r="S2793" s="36"/>
      <c r="T2793" s="36"/>
      <c r="U2793" s="36"/>
      <c r="V2793" s="36"/>
      <c r="W2793" s="36"/>
    </row>
    <row r="2794" spans="1:23">
      <c r="A2794" s="83">
        <v>6</v>
      </c>
      <c r="B2794" s="83">
        <v>2017</v>
      </c>
      <c r="C2794" s="84" t="s">
        <v>571</v>
      </c>
      <c r="F2794" s="1" t="s">
        <v>490</v>
      </c>
      <c r="G2794" s="36"/>
      <c r="K2794" s="36"/>
      <c r="L2794" s="36"/>
      <c r="M2794" s="36"/>
      <c r="N2794" s="36"/>
      <c r="O2794" s="36"/>
      <c r="P2794" s="36"/>
      <c r="Q2794" s="36"/>
      <c r="R2794" s="36"/>
      <c r="S2794" s="36"/>
      <c r="T2794" s="36"/>
      <c r="U2794" s="36"/>
      <c r="V2794" s="36"/>
      <c r="W2794" s="36"/>
    </row>
    <row r="2795" spans="1:23">
      <c r="A2795" s="83">
        <v>6</v>
      </c>
      <c r="B2795" s="83">
        <v>2017</v>
      </c>
      <c r="C2795" s="84" t="s">
        <v>571</v>
      </c>
      <c r="D2795" s="84" t="s">
        <v>579</v>
      </c>
      <c r="F2795" s="36" t="s">
        <v>429</v>
      </c>
      <c r="H2795" s="36"/>
      <c r="I2795" s="36"/>
      <c r="J2795" s="36"/>
      <c r="K2795" s="36"/>
      <c r="L2795" s="36"/>
      <c r="M2795" s="36"/>
      <c r="N2795" s="36"/>
      <c r="O2795" s="36"/>
      <c r="P2795" s="36"/>
      <c r="Q2795" s="36"/>
      <c r="R2795" s="36"/>
      <c r="S2795" s="36"/>
      <c r="T2795" s="36"/>
    </row>
    <row r="2796" spans="1:23">
      <c r="A2796" s="83">
        <v>6</v>
      </c>
      <c r="B2796" s="83">
        <v>2017</v>
      </c>
      <c r="C2796" s="84" t="s">
        <v>571</v>
      </c>
      <c r="D2796" s="84" t="s">
        <v>579</v>
      </c>
      <c r="F2796" s="36" t="s">
        <v>288</v>
      </c>
      <c r="G2796" s="36">
        <v>-1.117</v>
      </c>
      <c r="H2796" s="36">
        <v>-5.9180000000000001</v>
      </c>
      <c r="I2796" s="36">
        <v>-6.085</v>
      </c>
      <c r="J2796" s="36">
        <v>-6.0830000000000002</v>
      </c>
      <c r="K2796" s="36">
        <v>-6.476</v>
      </c>
      <c r="L2796" s="36">
        <v>-6.6079999999999997</v>
      </c>
      <c r="M2796" s="36">
        <v>-6.9169999999999998</v>
      </c>
      <c r="N2796" s="36">
        <v>-7.3220000000000001</v>
      </c>
      <c r="O2796" s="36">
        <v>-7.7450000000000001</v>
      </c>
      <c r="P2796" s="36">
        <v>-8.3510000000000009</v>
      </c>
      <c r="Q2796" s="36">
        <v>-9.0660000000000007</v>
      </c>
      <c r="R2796" s="36"/>
      <c r="S2796" s="36"/>
    </row>
    <row r="2797" spans="1:23">
      <c r="A2797" s="83">
        <v>6</v>
      </c>
      <c r="B2797" s="83">
        <v>2017</v>
      </c>
      <c r="C2797" s="84" t="s">
        <v>571</v>
      </c>
      <c r="D2797" s="84" t="s">
        <v>579</v>
      </c>
      <c r="F2797" s="36" t="s">
        <v>436</v>
      </c>
      <c r="G2797" s="36">
        <v>-3.2930000000000001</v>
      </c>
      <c r="H2797" s="36">
        <v>3.4169999999999998</v>
      </c>
      <c r="I2797" s="36">
        <v>5.8979999999999997</v>
      </c>
      <c r="J2797" s="36">
        <v>5.4279999999999999</v>
      </c>
      <c r="K2797" s="36">
        <v>5.8789999999999996</v>
      </c>
      <c r="L2797" s="36">
        <v>5.9989999999999997</v>
      </c>
      <c r="M2797" s="36">
        <v>6.0590000000000002</v>
      </c>
      <c r="N2797" s="36">
        <v>5.6459999999999999</v>
      </c>
      <c r="O2797" s="36">
        <v>5.1749999999999998</v>
      </c>
      <c r="P2797" s="36">
        <v>5.3280000000000003</v>
      </c>
      <c r="Q2797" s="36">
        <v>5.5019999999999998</v>
      </c>
      <c r="R2797" s="36"/>
      <c r="S2797" s="36"/>
    </row>
    <row r="2798" spans="1:23">
      <c r="A2798" s="83">
        <v>6</v>
      </c>
      <c r="B2798" s="83">
        <v>2017</v>
      </c>
      <c r="C2798" s="84" t="s">
        <v>571</v>
      </c>
      <c r="D2798" s="84" t="s">
        <v>579</v>
      </c>
      <c r="F2798" s="36" t="s">
        <v>290</v>
      </c>
      <c r="G2798" s="36">
        <v>-2.0550000000000002</v>
      </c>
      <c r="H2798" s="36">
        <v>-5.899</v>
      </c>
      <c r="I2798" s="36">
        <v>-6.7409999999999997</v>
      </c>
      <c r="J2798" s="36">
        <v>-3.625</v>
      </c>
      <c r="K2798" s="36">
        <v>-2.4540000000000002</v>
      </c>
      <c r="L2798" s="36">
        <v>-3.0459999999999998</v>
      </c>
      <c r="M2798" s="36">
        <v>-3.1560000000000001</v>
      </c>
      <c r="N2798" s="36">
        <v>-3.3980000000000001</v>
      </c>
      <c r="O2798" s="36">
        <v>-1.752</v>
      </c>
      <c r="P2798" s="36">
        <v>-4.3209999999999997</v>
      </c>
      <c r="Q2798" s="36">
        <v>-9.0990000000000002</v>
      </c>
      <c r="R2798" s="36"/>
      <c r="S2798" s="36"/>
    </row>
    <row r="2799" spans="1:23">
      <c r="A2799" s="83">
        <v>6</v>
      </c>
      <c r="B2799" s="83">
        <v>2017</v>
      </c>
      <c r="C2799" s="84" t="s">
        <v>571</v>
      </c>
      <c r="D2799" s="84" t="s">
        <v>579</v>
      </c>
      <c r="F2799" s="36" t="s">
        <v>506</v>
      </c>
      <c r="G2799" s="36">
        <v>47.523000000000003</v>
      </c>
      <c r="H2799" s="36">
        <v>1.647</v>
      </c>
      <c r="I2799" s="36">
        <v>1.8029999999999999</v>
      </c>
      <c r="J2799" s="36">
        <v>2.0179999999999998</v>
      </c>
      <c r="K2799" s="36">
        <v>2.3069999999999999</v>
      </c>
      <c r="L2799" s="36">
        <v>2.4689999999999999</v>
      </c>
      <c r="M2799" s="36">
        <v>2.5910000000000002</v>
      </c>
      <c r="N2799" s="36">
        <v>2.7210000000000001</v>
      </c>
      <c r="O2799" s="36">
        <v>2.8639999999999999</v>
      </c>
      <c r="P2799" s="36">
        <v>3.0150000000000001</v>
      </c>
      <c r="Q2799" s="36">
        <v>3.1619999999999999</v>
      </c>
      <c r="R2799" s="36"/>
      <c r="S2799" s="36"/>
    </row>
    <row r="2800" spans="1:23">
      <c r="A2800" s="83">
        <v>6</v>
      </c>
      <c r="B2800" s="83">
        <v>2017</v>
      </c>
      <c r="C2800" s="84" t="s">
        <v>571</v>
      </c>
      <c r="D2800" s="84" t="s">
        <v>579</v>
      </c>
      <c r="F2800" s="36" t="s">
        <v>296</v>
      </c>
      <c r="G2800" s="36">
        <v>11.377000000000001</v>
      </c>
      <c r="H2800" s="36">
        <v>-9.8369999999999997</v>
      </c>
      <c r="I2800" s="36">
        <v>2.3180000000000001</v>
      </c>
      <c r="J2800" s="36">
        <v>5.4690000000000003</v>
      </c>
      <c r="K2800" s="36">
        <v>8.7750000000000004</v>
      </c>
      <c r="L2800" s="36">
        <v>2.1190000000000002</v>
      </c>
      <c r="M2800" s="36">
        <v>1.331</v>
      </c>
      <c r="N2800" s="36">
        <v>1.091</v>
      </c>
      <c r="O2800" s="36">
        <v>2.3849999999999998</v>
      </c>
      <c r="P2800" s="36">
        <v>0.51900000000000002</v>
      </c>
      <c r="Q2800" s="36">
        <v>2.0779999999999998</v>
      </c>
      <c r="R2800" s="36"/>
      <c r="S2800" s="36"/>
    </row>
    <row r="2801" spans="1:24">
      <c r="A2801" s="83">
        <v>6</v>
      </c>
      <c r="B2801" s="83">
        <v>2017</v>
      </c>
      <c r="G2801" s="36"/>
      <c r="K2801" s="36"/>
      <c r="L2801" s="36"/>
      <c r="M2801" s="36"/>
      <c r="N2801" s="36"/>
      <c r="O2801" s="36"/>
      <c r="P2801" s="36"/>
      <c r="Q2801" s="36"/>
      <c r="R2801" s="36"/>
      <c r="S2801" s="36"/>
      <c r="T2801" s="36"/>
      <c r="U2801" s="36"/>
      <c r="V2801" s="36"/>
      <c r="W2801" s="36"/>
    </row>
    <row r="2802" spans="1:24">
      <c r="A2802" s="83">
        <v>6</v>
      </c>
      <c r="B2802" s="83">
        <v>2017</v>
      </c>
      <c r="C2802" s="84" t="s">
        <v>571</v>
      </c>
      <c r="D2802" s="84" t="s">
        <v>579</v>
      </c>
      <c r="F2802" s="36" t="s">
        <v>431</v>
      </c>
      <c r="G2802" s="36">
        <v>-16.576000000000001</v>
      </c>
      <c r="H2802" s="36">
        <v>-5.5389999999999997</v>
      </c>
      <c r="I2802" s="36">
        <v>-2.77</v>
      </c>
      <c r="J2802" s="36">
        <v>-1.7290000000000001</v>
      </c>
      <c r="K2802" s="36">
        <v>-1.823</v>
      </c>
      <c r="L2802" s="36">
        <v>-1.0449999999999999</v>
      </c>
      <c r="M2802" s="36">
        <v>-1.008</v>
      </c>
      <c r="N2802" s="36">
        <v>-0.86</v>
      </c>
      <c r="O2802" s="36">
        <v>-0.97299999999999998</v>
      </c>
      <c r="P2802" s="36">
        <v>-1.048</v>
      </c>
      <c r="Q2802" s="36">
        <v>-1.0529999999999999</v>
      </c>
      <c r="R2802" s="36"/>
      <c r="S2802" s="36"/>
    </row>
    <row r="2803" spans="1:24">
      <c r="A2803" s="83">
        <v>6</v>
      </c>
      <c r="B2803" s="83">
        <v>2017</v>
      </c>
      <c r="H2803" s="36"/>
      <c r="I2803" s="36"/>
      <c r="J2803" s="36"/>
      <c r="K2803" s="36"/>
      <c r="L2803" s="36"/>
      <c r="M2803" s="36"/>
      <c r="N2803" s="36"/>
      <c r="O2803" s="36"/>
      <c r="P2803" s="36"/>
      <c r="Q2803" s="36"/>
      <c r="R2803" s="36"/>
      <c r="S2803" s="36"/>
      <c r="T2803" s="36"/>
    </row>
    <row r="2804" spans="1:24">
      <c r="A2804" s="83">
        <v>6</v>
      </c>
      <c r="B2804" s="83">
        <v>2017</v>
      </c>
      <c r="C2804" s="84" t="s">
        <v>571</v>
      </c>
      <c r="D2804" s="84" t="s">
        <v>580</v>
      </c>
      <c r="F2804" s="1" t="s">
        <v>450</v>
      </c>
      <c r="G2804" s="36"/>
      <c r="H2804" s="36"/>
      <c r="I2804" s="36"/>
      <c r="J2804" s="36"/>
      <c r="K2804" s="36"/>
      <c r="L2804" s="36"/>
      <c r="M2804" s="36"/>
      <c r="N2804" s="36"/>
      <c r="O2804" s="36"/>
      <c r="P2804" s="36"/>
      <c r="Q2804" s="36"/>
      <c r="R2804" s="36"/>
      <c r="S2804" s="36"/>
      <c r="T2804" s="36"/>
    </row>
    <row r="2805" spans="1:24">
      <c r="A2805" s="83">
        <v>6</v>
      </c>
      <c r="B2805" s="83">
        <v>2017</v>
      </c>
      <c r="C2805" s="84" t="s">
        <v>571</v>
      </c>
      <c r="D2805" s="84" t="s">
        <v>580</v>
      </c>
      <c r="F2805" s="1" t="s">
        <v>295</v>
      </c>
      <c r="G2805" s="36">
        <v>-0.31900000000000001</v>
      </c>
      <c r="H2805" s="36">
        <v>-1.63</v>
      </c>
      <c r="I2805" s="36">
        <v>2.8940000000000001</v>
      </c>
      <c r="J2805" s="36">
        <v>4.2759999999999998</v>
      </c>
      <c r="K2805" s="36">
        <v>5.4669999999999996</v>
      </c>
      <c r="L2805" s="36">
        <v>6.15</v>
      </c>
      <c r="M2805" s="36">
        <v>6.4640000000000004</v>
      </c>
      <c r="N2805" s="36">
        <v>6.7649999999999997</v>
      </c>
      <c r="O2805" s="36">
        <v>7.0540000000000003</v>
      </c>
      <c r="P2805" s="36">
        <v>7.2859999999999996</v>
      </c>
      <c r="Q2805" s="36">
        <v>7.1959999999999997</v>
      </c>
      <c r="R2805" s="36"/>
      <c r="S2805" s="36"/>
    </row>
    <row r="2806" spans="1:24">
      <c r="A2806" s="83">
        <v>6</v>
      </c>
      <c r="B2806" s="83">
        <v>2017</v>
      </c>
      <c r="C2806" s="84" t="s">
        <v>571</v>
      </c>
      <c r="D2806" s="84" t="s">
        <v>580</v>
      </c>
      <c r="F2806" s="1" t="s">
        <v>296</v>
      </c>
      <c r="G2806" s="36">
        <v>-0.65100000000000002</v>
      </c>
      <c r="H2806" s="36">
        <v>0.71299999999999997</v>
      </c>
      <c r="I2806" s="36">
        <v>0.19600000000000001</v>
      </c>
      <c r="J2806" s="36">
        <v>1.915</v>
      </c>
      <c r="K2806" s="36">
        <v>0.78300000000000003</v>
      </c>
      <c r="L2806" s="36">
        <v>1.081</v>
      </c>
      <c r="M2806" s="36">
        <v>1.5309999999999999</v>
      </c>
      <c r="N2806" s="36">
        <v>1.7430000000000001</v>
      </c>
      <c r="O2806" s="36">
        <v>0.36599999999999999</v>
      </c>
      <c r="P2806" s="36">
        <v>-0.67700000000000005</v>
      </c>
      <c r="Q2806" s="36">
        <v>0.998</v>
      </c>
      <c r="R2806" s="36"/>
      <c r="S2806" s="36"/>
    </row>
    <row r="2807" spans="1:24">
      <c r="A2807" s="83">
        <v>6</v>
      </c>
      <c r="B2807" s="83">
        <v>2017</v>
      </c>
      <c r="F2807" s="36"/>
      <c r="G2807" s="36"/>
      <c r="H2807" s="36"/>
      <c r="I2807" s="36"/>
      <c r="J2807" s="36"/>
      <c r="K2807" s="36"/>
      <c r="L2807" s="36"/>
      <c r="M2807" s="36"/>
      <c r="N2807" s="36"/>
      <c r="O2807" s="36"/>
      <c r="P2807" s="36"/>
      <c r="Q2807" s="36"/>
      <c r="R2807" s="36"/>
      <c r="S2807" s="36"/>
      <c r="T2807" s="36"/>
      <c r="U2807" s="36"/>
      <c r="V2807" s="36"/>
      <c r="W2807" s="36"/>
    </row>
    <row r="2808" spans="1:24">
      <c r="A2808" s="83">
        <v>6</v>
      </c>
      <c r="B2808" s="83">
        <v>2017</v>
      </c>
      <c r="C2808" s="84" t="s">
        <v>575</v>
      </c>
      <c r="D2808" s="84" t="s">
        <v>586</v>
      </c>
      <c r="F2808" s="36" t="s">
        <v>556</v>
      </c>
      <c r="G2808" s="36">
        <v>-693.17499999999995</v>
      </c>
      <c r="H2808" s="36">
        <v>-562.69500000000005</v>
      </c>
      <c r="I2808" s="36">
        <v>-688.923</v>
      </c>
      <c r="J2808" s="36">
        <v>-774.55799999999999</v>
      </c>
      <c r="K2808" s="36">
        <v>-879.41099999999994</v>
      </c>
      <c r="L2808" s="36">
        <v>-1026.9760000000001</v>
      </c>
      <c r="M2808" s="36">
        <v>-1057.336</v>
      </c>
      <c r="N2808" s="36">
        <v>-1082.8800000000001</v>
      </c>
      <c r="O2808" s="36">
        <v>-1224.5940000000001</v>
      </c>
      <c r="P2808" s="36">
        <v>-1351.8720000000001</v>
      </c>
      <c r="Q2808" s="36">
        <v>-1462.627</v>
      </c>
      <c r="R2808" s="36"/>
      <c r="S2808" s="36"/>
    </row>
    <row r="2810" spans="1:24">
      <c r="A2810" s="83">
        <v>4</v>
      </c>
      <c r="B2810" s="83">
        <v>2018</v>
      </c>
      <c r="C2810" s="84" t="s">
        <v>572</v>
      </c>
      <c r="F2810" s="1" t="s">
        <v>155</v>
      </c>
    </row>
    <row r="2811" spans="1:24">
      <c r="A2811" s="83">
        <v>4</v>
      </c>
      <c r="B2811" s="83">
        <v>2018</v>
      </c>
      <c r="C2811" s="84" t="s">
        <v>572</v>
      </c>
      <c r="F2811" s="36" t="s">
        <v>491</v>
      </c>
      <c r="H2811" s="36"/>
      <c r="I2811" s="36"/>
      <c r="J2811" s="36"/>
      <c r="K2811" s="36"/>
      <c r="L2811" s="36"/>
      <c r="M2811" s="36"/>
      <c r="N2811" s="36"/>
      <c r="O2811" s="36"/>
      <c r="P2811" s="36"/>
      <c r="Q2811" s="36"/>
      <c r="R2811" s="36"/>
      <c r="S2811" s="36"/>
      <c r="T2811" s="36"/>
      <c r="U2811" s="36"/>
      <c r="V2811" s="36"/>
      <c r="W2811" s="36"/>
      <c r="X2811" s="36"/>
    </row>
    <row r="2812" spans="1:24">
      <c r="A2812" s="83">
        <v>4</v>
      </c>
      <c r="B2812" s="83">
        <v>2018</v>
      </c>
      <c r="C2812" s="84" t="s">
        <v>572</v>
      </c>
      <c r="D2812" s="84" t="s">
        <v>578</v>
      </c>
      <c r="F2812" s="1" t="s">
        <v>503</v>
      </c>
      <c r="G2812" s="36">
        <v>-65.320999999999998</v>
      </c>
      <c r="H2812" s="36">
        <v>-162.14500000000001</v>
      </c>
      <c r="I2812" s="36">
        <v>-169.32</v>
      </c>
      <c r="J2812" s="36">
        <v>-166.29499999999999</v>
      </c>
      <c r="K2812" s="36">
        <v>-158.54599999999999</v>
      </c>
      <c r="L2812" s="36">
        <v>-147.744</v>
      </c>
      <c r="M2812" s="36">
        <v>-150.44800000000001</v>
      </c>
      <c r="N2812" s="36">
        <v>-150.833</v>
      </c>
      <c r="O2812" s="36">
        <v>-40.923999999999999</v>
      </c>
      <c r="P2812" s="36">
        <v>43.073999999999998</v>
      </c>
      <c r="Q2812" s="36"/>
      <c r="R2812" s="36"/>
    </row>
    <row r="2813" spans="1:24">
      <c r="A2813" s="83">
        <v>4</v>
      </c>
      <c r="B2813" s="83">
        <v>2018</v>
      </c>
      <c r="C2813" s="84" t="s">
        <v>572</v>
      </c>
      <c r="D2813" s="84" t="s">
        <v>578</v>
      </c>
      <c r="F2813" s="1" t="s">
        <v>504</v>
      </c>
      <c r="G2813" s="36">
        <v>-94.38</v>
      </c>
      <c r="H2813" s="36">
        <v>-95.83</v>
      </c>
      <c r="I2813" s="36">
        <v>-79.938999999999993</v>
      </c>
      <c r="J2813" s="36">
        <v>-56.960999999999999</v>
      </c>
      <c r="K2813" s="36">
        <v>-31.9</v>
      </c>
      <c r="L2813" s="36">
        <v>-7.383</v>
      </c>
      <c r="M2813" s="36">
        <v>9.7769999999999992</v>
      </c>
      <c r="N2813" s="36">
        <v>14.129</v>
      </c>
      <c r="O2813" s="36">
        <v>-9.0329999999999995</v>
      </c>
      <c r="P2813" s="36">
        <v>-57.566000000000003</v>
      </c>
      <c r="Q2813" s="36"/>
      <c r="R2813" s="36"/>
    </row>
    <row r="2814" spans="1:24">
      <c r="A2814" s="83">
        <v>4</v>
      </c>
      <c r="B2814" s="83">
        <v>2018</v>
      </c>
      <c r="C2814" s="84" t="s">
        <v>572</v>
      </c>
      <c r="D2814" s="84" t="s">
        <v>578</v>
      </c>
      <c r="F2814" s="1" t="s">
        <v>532</v>
      </c>
      <c r="G2814" s="36">
        <v>-0.36</v>
      </c>
      <c r="H2814" s="36">
        <v>-0.255</v>
      </c>
      <c r="I2814" s="36">
        <v>-0.13200000000000001</v>
      </c>
      <c r="J2814" s="36">
        <v>0.79200000000000004</v>
      </c>
      <c r="K2814" s="36">
        <v>2.8250000000000002</v>
      </c>
      <c r="L2814" s="36">
        <v>6.1189999999999998</v>
      </c>
      <c r="M2814" s="36">
        <v>7.5229999999999997</v>
      </c>
      <c r="N2814" s="36">
        <v>6.952</v>
      </c>
      <c r="O2814" s="36">
        <v>6.4080000000000004</v>
      </c>
      <c r="P2814" s="36">
        <v>5.8739999999999997</v>
      </c>
      <c r="Q2814" s="36"/>
      <c r="R2814" s="36"/>
    </row>
    <row r="2815" spans="1:24">
      <c r="A2815" s="83">
        <v>4</v>
      </c>
      <c r="B2815" s="83">
        <v>2018</v>
      </c>
      <c r="C2815" s="84" t="s">
        <v>572</v>
      </c>
      <c r="D2815" s="84" t="s">
        <v>578</v>
      </c>
      <c r="F2815" s="1" t="s">
        <v>296</v>
      </c>
      <c r="G2815" s="36">
        <v>-2.8769999999999998</v>
      </c>
      <c r="H2815" s="36">
        <v>-26.94</v>
      </c>
      <c r="I2815" s="36">
        <v>-15.539</v>
      </c>
      <c r="J2815" s="36">
        <v>-16.997</v>
      </c>
      <c r="K2815" s="36">
        <v>-15.41</v>
      </c>
      <c r="L2815" s="36">
        <v>-14.286</v>
      </c>
      <c r="M2815" s="36">
        <v>-14.996</v>
      </c>
      <c r="N2815" s="36">
        <v>-15.859</v>
      </c>
      <c r="O2815" s="36">
        <v>-16.010000000000002</v>
      </c>
      <c r="P2815" s="36">
        <v>-9.4979999999999993</v>
      </c>
      <c r="Q2815" s="36"/>
      <c r="R2815" s="36"/>
    </row>
    <row r="2816" spans="1:24">
      <c r="A2816" s="83">
        <v>4</v>
      </c>
      <c r="B2816" s="83">
        <v>2018</v>
      </c>
      <c r="F2816" s="36"/>
      <c r="H2816" s="36"/>
      <c r="I2816" s="36"/>
      <c r="J2816" s="36"/>
      <c r="K2816" s="36"/>
      <c r="L2816" s="36"/>
      <c r="M2816" s="36"/>
      <c r="N2816" s="36"/>
      <c r="O2816" s="36"/>
      <c r="P2816" s="36"/>
      <c r="Q2816" s="36"/>
      <c r="R2816" s="36"/>
      <c r="S2816" s="36"/>
      <c r="T2816" s="36"/>
      <c r="U2816" s="36"/>
      <c r="V2816" s="36"/>
      <c r="W2816" s="36"/>
      <c r="X2816" s="36"/>
    </row>
    <row r="2817" spans="1:24">
      <c r="A2817" s="83">
        <v>4</v>
      </c>
      <c r="B2817" s="83">
        <v>2018</v>
      </c>
      <c r="C2817" s="84" t="s">
        <v>572</v>
      </c>
      <c r="F2817" s="36" t="s">
        <v>490</v>
      </c>
      <c r="L2817" s="36"/>
      <c r="M2817" s="36"/>
      <c r="N2817" s="36"/>
      <c r="O2817" s="36"/>
      <c r="P2817" s="36"/>
      <c r="Q2817" s="36"/>
      <c r="R2817" s="36"/>
      <c r="S2817" s="36"/>
      <c r="T2817" s="36"/>
      <c r="U2817" s="36"/>
      <c r="V2817" s="36"/>
      <c r="W2817" s="36"/>
      <c r="X2817" s="36"/>
    </row>
    <row r="2818" spans="1:24">
      <c r="A2818" s="83">
        <v>4</v>
      </c>
      <c r="B2818" s="83">
        <v>2018</v>
      </c>
      <c r="C2818" s="84" t="s">
        <v>572</v>
      </c>
      <c r="D2818" s="84" t="s">
        <v>579</v>
      </c>
      <c r="F2818" s="1" t="s">
        <v>429</v>
      </c>
      <c r="I2818" s="36"/>
      <c r="J2818" s="36"/>
      <c r="K2818" s="36"/>
      <c r="L2818" s="36"/>
      <c r="M2818" s="36"/>
      <c r="N2818" s="36"/>
      <c r="O2818" s="36"/>
      <c r="P2818" s="36"/>
      <c r="Q2818" s="36"/>
      <c r="R2818" s="36"/>
      <c r="S2818" s="36"/>
      <c r="T2818" s="36"/>
    </row>
    <row r="2819" spans="1:24">
      <c r="A2819" s="83">
        <v>4</v>
      </c>
      <c r="B2819" s="83">
        <v>2018</v>
      </c>
      <c r="C2819" s="84" t="s">
        <v>572</v>
      </c>
      <c r="D2819" s="84" t="s">
        <v>579</v>
      </c>
      <c r="F2819" s="1" t="s">
        <v>436</v>
      </c>
      <c r="G2819" s="36">
        <v>1.8779999999999999</v>
      </c>
      <c r="H2819" s="36">
        <v>-3.7559999999999998</v>
      </c>
      <c r="I2819" s="36">
        <v>-11.736000000000001</v>
      </c>
      <c r="J2819" s="36">
        <v>-21.384</v>
      </c>
      <c r="K2819" s="36">
        <v>-25.085000000000001</v>
      </c>
      <c r="L2819" s="36">
        <v>-27.04</v>
      </c>
      <c r="M2819" s="36">
        <v>-28.509</v>
      </c>
      <c r="N2819" s="36">
        <v>-30.678000000000001</v>
      </c>
      <c r="O2819" s="36">
        <v>-32.630000000000003</v>
      </c>
      <c r="P2819" s="36">
        <v>-34.244</v>
      </c>
      <c r="Q2819" s="36"/>
      <c r="R2819" s="36"/>
    </row>
    <row r="2820" spans="1:24">
      <c r="A2820" s="83">
        <v>4</v>
      </c>
      <c r="B2820" s="83">
        <v>2018</v>
      </c>
      <c r="C2820" s="84" t="s">
        <v>572</v>
      </c>
      <c r="D2820" s="84" t="s">
        <v>579</v>
      </c>
      <c r="F2820" s="1" t="s">
        <v>528</v>
      </c>
      <c r="G2820" s="36">
        <v>-0.63800000000000001</v>
      </c>
      <c r="H2820" s="36">
        <v>-5.03</v>
      </c>
      <c r="I2820" s="36">
        <v>-10.528</v>
      </c>
      <c r="J2820" s="36">
        <v>-20.818999999999999</v>
      </c>
      <c r="K2820" s="36">
        <v>-24.832999999999998</v>
      </c>
      <c r="L2820" s="36">
        <v>-26.135000000000002</v>
      </c>
      <c r="M2820" s="36">
        <v>-27.46</v>
      </c>
      <c r="N2820" s="36">
        <v>-28.905999999999999</v>
      </c>
      <c r="O2820" s="36">
        <v>-29.791</v>
      </c>
      <c r="P2820" s="36">
        <v>-32.008000000000003</v>
      </c>
      <c r="Q2820" s="36"/>
      <c r="R2820" s="36"/>
    </row>
    <row r="2821" spans="1:24">
      <c r="A2821" s="83">
        <v>4</v>
      </c>
      <c r="B2821" s="83">
        <v>2018</v>
      </c>
      <c r="C2821" s="84" t="s">
        <v>572</v>
      </c>
      <c r="D2821" s="84" t="s">
        <v>579</v>
      </c>
      <c r="F2821" s="1" t="s">
        <v>510</v>
      </c>
      <c r="G2821" s="36">
        <v>-10.75</v>
      </c>
      <c r="H2821" s="36">
        <v>12.635</v>
      </c>
      <c r="I2821" s="36">
        <v>12.762</v>
      </c>
      <c r="J2821" s="36">
        <v>12.353</v>
      </c>
      <c r="K2821" s="36">
        <v>11.914</v>
      </c>
      <c r="L2821" s="36">
        <v>12.593</v>
      </c>
      <c r="M2821" s="36">
        <v>12.105</v>
      </c>
      <c r="N2821" s="36">
        <v>11.292</v>
      </c>
      <c r="O2821" s="36">
        <v>24.5</v>
      </c>
      <c r="P2821" s="36">
        <v>-4.6130000000000004</v>
      </c>
      <c r="Q2821" s="36"/>
      <c r="R2821" s="36"/>
    </row>
    <row r="2822" spans="1:24">
      <c r="A2822" s="83">
        <v>4</v>
      </c>
      <c r="B2822" s="83">
        <v>2018</v>
      </c>
      <c r="C2822" s="84" t="s">
        <v>572</v>
      </c>
      <c r="D2822" s="84" t="s">
        <v>579</v>
      </c>
      <c r="F2822" s="1" t="s">
        <v>557</v>
      </c>
      <c r="G2822" s="36">
        <v>2.7250000000000001</v>
      </c>
      <c r="H2822" s="36">
        <v>9.89</v>
      </c>
      <c r="I2822" s="36">
        <v>8.5090000000000003</v>
      </c>
      <c r="J2822" s="36">
        <v>6.9429999999999996</v>
      </c>
      <c r="K2822" s="36">
        <v>7.3380000000000001</v>
      </c>
      <c r="L2822" s="36">
        <v>7.774</v>
      </c>
      <c r="M2822" s="36">
        <v>8.23</v>
      </c>
      <c r="N2822" s="36">
        <v>8.6980000000000004</v>
      </c>
      <c r="O2822" s="36">
        <v>9.1609999999999996</v>
      </c>
      <c r="P2822" s="36">
        <v>9.6419999999999995</v>
      </c>
      <c r="Q2822" s="36"/>
      <c r="R2822" s="36"/>
    </row>
    <row r="2823" spans="1:24">
      <c r="A2823" s="83">
        <v>4</v>
      </c>
      <c r="B2823" s="83">
        <v>2018</v>
      </c>
      <c r="C2823" s="84" t="s">
        <v>572</v>
      </c>
      <c r="D2823" s="84" t="s">
        <v>579</v>
      </c>
      <c r="F2823" s="1" t="s">
        <v>296</v>
      </c>
      <c r="G2823" s="36">
        <v>16.946000000000002</v>
      </c>
      <c r="H2823" s="36">
        <v>8.58</v>
      </c>
      <c r="I2823" s="36">
        <v>6.3140000000000001</v>
      </c>
      <c r="J2823" s="36">
        <v>5.5839999999999996</v>
      </c>
      <c r="K2823" s="36">
        <v>5.673</v>
      </c>
      <c r="L2823" s="36">
        <v>4.7060000000000004</v>
      </c>
      <c r="M2823" s="36">
        <v>9.4139999999999997</v>
      </c>
      <c r="N2823" s="36">
        <v>9.8879999999999999</v>
      </c>
      <c r="O2823" s="36">
        <v>-12.827</v>
      </c>
      <c r="P2823" s="36">
        <v>-27.710999999999999</v>
      </c>
      <c r="Q2823" s="36"/>
      <c r="R2823" s="36"/>
    </row>
    <row r="2824" spans="1:24">
      <c r="A2824" s="83">
        <v>4</v>
      </c>
      <c r="B2824" s="83">
        <v>2018</v>
      </c>
      <c r="F2824" s="36"/>
      <c r="M2824" s="36"/>
      <c r="N2824" s="36"/>
      <c r="O2824" s="36"/>
      <c r="P2824" s="36"/>
      <c r="Q2824" s="36"/>
      <c r="R2824" s="36"/>
      <c r="S2824" s="36"/>
      <c r="T2824" s="36"/>
      <c r="U2824" s="36"/>
      <c r="V2824" s="36"/>
      <c r="W2824" s="36"/>
      <c r="X2824" s="36"/>
    </row>
    <row r="2825" spans="1:24">
      <c r="A2825" s="83">
        <v>4</v>
      </c>
      <c r="B2825" s="83">
        <v>2018</v>
      </c>
      <c r="C2825" s="84" t="s">
        <v>572</v>
      </c>
      <c r="D2825" s="84" t="s">
        <v>579</v>
      </c>
      <c r="F2825" s="1" t="s">
        <v>431</v>
      </c>
      <c r="H2825" s="36"/>
      <c r="I2825" s="36"/>
      <c r="J2825" s="36"/>
      <c r="K2825" s="36"/>
      <c r="L2825" s="36"/>
      <c r="M2825" s="36"/>
      <c r="N2825" s="36"/>
      <c r="O2825" s="36"/>
      <c r="P2825" s="36"/>
      <c r="Q2825" s="36"/>
      <c r="R2825" s="36"/>
      <c r="S2825" s="36"/>
    </row>
    <row r="2826" spans="1:24">
      <c r="A2826" s="83">
        <v>4</v>
      </c>
      <c r="B2826" s="83">
        <v>2018</v>
      </c>
      <c r="C2826" s="84" t="s">
        <v>572</v>
      </c>
      <c r="D2826" s="84" t="s">
        <v>579</v>
      </c>
      <c r="F2826" s="1" t="s">
        <v>432</v>
      </c>
      <c r="G2826" s="36">
        <v>39.698999999999998</v>
      </c>
      <c r="H2826" s="36">
        <v>56.427999999999997</v>
      </c>
      <c r="I2826" s="36">
        <v>12.949</v>
      </c>
      <c r="J2826" s="36">
        <v>-2.1890000000000001</v>
      </c>
      <c r="K2826" s="36">
        <v>-7.7160000000000002</v>
      </c>
      <c r="L2826" s="36">
        <v>-12.188000000000001</v>
      </c>
      <c r="M2826" s="36">
        <v>-14.561999999999999</v>
      </c>
      <c r="N2826" s="36">
        <v>-15.102</v>
      </c>
      <c r="O2826" s="36">
        <v>-15.523</v>
      </c>
      <c r="P2826" s="36">
        <v>-15.906000000000001</v>
      </c>
      <c r="Q2826" s="36"/>
      <c r="R2826" s="36"/>
    </row>
    <row r="2827" spans="1:24">
      <c r="A2827" s="83">
        <v>4</v>
      </c>
      <c r="B2827" s="83">
        <v>2018</v>
      </c>
      <c r="C2827" s="84" t="s">
        <v>572</v>
      </c>
      <c r="D2827" s="84" t="s">
        <v>579</v>
      </c>
      <c r="F2827" s="1" t="s">
        <v>433</v>
      </c>
      <c r="G2827" s="36">
        <v>54.423000000000002</v>
      </c>
      <c r="H2827" s="36">
        <v>82.691000000000003</v>
      </c>
      <c r="I2827" s="36">
        <v>71.063000000000002</v>
      </c>
      <c r="J2827" s="36">
        <v>49.603000000000002</v>
      </c>
      <c r="K2827" s="36">
        <v>51.314</v>
      </c>
      <c r="L2827" s="36">
        <v>55.720999999999997</v>
      </c>
      <c r="M2827" s="36">
        <v>60.436</v>
      </c>
      <c r="N2827" s="36">
        <v>66.872</v>
      </c>
      <c r="O2827" s="36">
        <v>73.506</v>
      </c>
      <c r="P2827" s="36">
        <v>77.933000000000007</v>
      </c>
      <c r="Q2827" s="36"/>
      <c r="R2827" s="36"/>
    </row>
    <row r="2828" spans="1:24">
      <c r="A2828" s="83">
        <v>4</v>
      </c>
      <c r="B2828" s="83">
        <v>2018</v>
      </c>
      <c r="F2828" s="36"/>
      <c r="M2828" s="36"/>
      <c r="N2828" s="36"/>
      <c r="O2828" s="36"/>
      <c r="P2828" s="36"/>
      <c r="Q2828" s="36"/>
      <c r="R2828" s="36"/>
      <c r="S2828" s="36"/>
      <c r="T2828" s="36"/>
      <c r="U2828" s="36"/>
      <c r="V2828" s="36"/>
      <c r="W2828" s="36"/>
      <c r="X2828" s="36"/>
    </row>
    <row r="2829" spans="1:24">
      <c r="A2829" s="83">
        <v>4</v>
      </c>
      <c r="B2829" s="83">
        <v>2018</v>
      </c>
      <c r="C2829" s="84" t="s">
        <v>572</v>
      </c>
      <c r="D2829" s="84" t="s">
        <v>580</v>
      </c>
      <c r="F2829" s="1" t="s">
        <v>295</v>
      </c>
      <c r="G2829" s="36">
        <v>3.468</v>
      </c>
      <c r="H2829" s="36">
        <v>12.637</v>
      </c>
      <c r="I2829" s="36">
        <v>30.384</v>
      </c>
      <c r="J2829" s="36">
        <v>45.267000000000003</v>
      </c>
      <c r="K2829" s="36">
        <v>56.706000000000003</v>
      </c>
      <c r="L2829" s="36">
        <v>63.79</v>
      </c>
      <c r="M2829" s="36">
        <v>67.962999999999994</v>
      </c>
      <c r="N2829" s="36">
        <v>73.561999999999998</v>
      </c>
      <c r="O2829" s="36">
        <v>78.912999999999997</v>
      </c>
      <c r="P2829" s="36">
        <v>82.361999999999995</v>
      </c>
      <c r="Q2829" s="36"/>
      <c r="R2829" s="36"/>
    </row>
    <row r="2830" spans="1:24">
      <c r="A2830" s="83">
        <v>4</v>
      </c>
      <c r="B2830" s="83">
        <v>2018</v>
      </c>
      <c r="G2830" s="36"/>
      <c r="H2830" s="36"/>
      <c r="I2830" s="36"/>
      <c r="J2830" s="36"/>
      <c r="K2830" s="36"/>
      <c r="L2830" s="36"/>
      <c r="M2830" s="36"/>
      <c r="N2830" s="36"/>
      <c r="O2830" s="36"/>
      <c r="P2830" s="36"/>
      <c r="Q2830" s="36"/>
      <c r="R2830" s="36"/>
    </row>
    <row r="2831" spans="1:24">
      <c r="A2831" s="83">
        <v>4</v>
      </c>
      <c r="B2831" s="83">
        <v>2018</v>
      </c>
      <c r="C2831" s="84" t="s">
        <v>570</v>
      </c>
      <c r="F2831" s="36" t="s">
        <v>156</v>
      </c>
      <c r="H2831" s="36"/>
      <c r="I2831" s="36"/>
      <c r="J2831" s="36"/>
      <c r="K2831" s="36"/>
      <c r="L2831" s="36"/>
      <c r="N2831" s="36"/>
      <c r="O2831" s="36"/>
      <c r="P2831" s="36"/>
      <c r="Q2831" s="36"/>
      <c r="R2831" s="36"/>
      <c r="S2831" s="36"/>
      <c r="T2831" s="36"/>
      <c r="U2831" s="36"/>
      <c r="V2831" s="36"/>
      <c r="W2831" s="36"/>
      <c r="X2831" s="36"/>
    </row>
    <row r="2832" spans="1:24">
      <c r="A2832" s="83">
        <v>4</v>
      </c>
      <c r="B2832" s="83">
        <v>2018</v>
      </c>
      <c r="C2832" s="84" t="s">
        <v>570</v>
      </c>
      <c r="F2832" s="36" t="s">
        <v>491</v>
      </c>
      <c r="H2832" s="36"/>
      <c r="I2832" s="36"/>
      <c r="J2832" s="36"/>
      <c r="K2832" s="36"/>
      <c r="L2832" s="36"/>
      <c r="M2832" s="36"/>
      <c r="N2832" s="36"/>
      <c r="O2832" s="36"/>
      <c r="P2832" s="36"/>
      <c r="Q2832" s="36"/>
      <c r="R2832" s="36"/>
      <c r="S2832" s="36"/>
      <c r="T2832" s="36"/>
      <c r="U2832" s="36"/>
      <c r="V2832" s="36"/>
      <c r="W2832" s="36"/>
      <c r="X2832" s="36"/>
    </row>
    <row r="2833" spans="1:24">
      <c r="A2833" s="83">
        <v>4</v>
      </c>
      <c r="B2833" s="83">
        <v>2018</v>
      </c>
      <c r="C2833" s="84" t="s">
        <v>570</v>
      </c>
      <c r="D2833" s="84" t="s">
        <v>578</v>
      </c>
      <c r="F2833" s="1" t="s">
        <v>503</v>
      </c>
      <c r="G2833" s="36">
        <v>-15.776999999999999</v>
      </c>
      <c r="H2833" s="36">
        <v>27.907</v>
      </c>
      <c r="I2833" s="36">
        <v>68.799000000000007</v>
      </c>
      <c r="J2833" s="36">
        <v>71.019000000000005</v>
      </c>
      <c r="K2833" s="36">
        <v>60.86</v>
      </c>
      <c r="L2833" s="36">
        <v>48.216000000000001</v>
      </c>
      <c r="M2833" s="36">
        <v>44.511000000000003</v>
      </c>
      <c r="N2833" s="36">
        <v>48.996000000000002</v>
      </c>
      <c r="O2833" s="36">
        <v>55.473999999999997</v>
      </c>
      <c r="P2833" s="36">
        <v>58.383000000000003</v>
      </c>
      <c r="Q2833" s="36"/>
      <c r="R2833" s="36"/>
    </row>
    <row r="2834" spans="1:24">
      <c r="A2834" s="83">
        <v>4</v>
      </c>
      <c r="B2834" s="83">
        <v>2018</v>
      </c>
      <c r="C2834" s="84" t="s">
        <v>570</v>
      </c>
      <c r="D2834" s="84" t="s">
        <v>578</v>
      </c>
      <c r="F2834" s="1" t="s">
        <v>504</v>
      </c>
      <c r="G2834" s="36">
        <v>44.828000000000003</v>
      </c>
      <c r="H2834" s="36">
        <v>72.858999999999995</v>
      </c>
      <c r="I2834" s="36">
        <v>65.536000000000001</v>
      </c>
      <c r="J2834" s="36">
        <v>57.32</v>
      </c>
      <c r="K2834" s="36">
        <v>47.737000000000002</v>
      </c>
      <c r="L2834" s="36">
        <v>40.340000000000003</v>
      </c>
      <c r="M2834" s="36">
        <v>36.585999999999999</v>
      </c>
      <c r="N2834" s="36">
        <v>36.996000000000002</v>
      </c>
      <c r="O2834" s="36">
        <v>36.790999999999997</v>
      </c>
      <c r="P2834" s="36">
        <v>37.384</v>
      </c>
      <c r="Q2834" s="36"/>
      <c r="R2834" s="36"/>
    </row>
    <row r="2835" spans="1:24">
      <c r="A2835" s="83">
        <v>4</v>
      </c>
      <c r="B2835" s="83">
        <v>2018</v>
      </c>
      <c r="C2835" s="84" t="s">
        <v>570</v>
      </c>
      <c r="D2835" s="84" t="s">
        <v>578</v>
      </c>
      <c r="F2835" s="1" t="s">
        <v>532</v>
      </c>
      <c r="G2835" s="36">
        <v>-22.289000000000001</v>
      </c>
      <c r="H2835" s="36">
        <v>-8.3770000000000007</v>
      </c>
      <c r="I2835" s="36">
        <v>6.8410000000000002</v>
      </c>
      <c r="J2835" s="36">
        <v>13.156000000000001</v>
      </c>
      <c r="K2835" s="36">
        <v>12.247999999999999</v>
      </c>
      <c r="L2835" s="36">
        <v>14.346</v>
      </c>
      <c r="M2835" s="36">
        <v>13.853999999999999</v>
      </c>
      <c r="N2835" s="36">
        <v>18.084</v>
      </c>
      <c r="O2835" s="36">
        <v>20.504000000000001</v>
      </c>
      <c r="P2835" s="36">
        <v>23.960999999999999</v>
      </c>
      <c r="Q2835" s="36"/>
      <c r="R2835" s="36"/>
    </row>
    <row r="2836" spans="1:24">
      <c r="A2836" s="83">
        <v>4</v>
      </c>
      <c r="B2836" s="83">
        <v>2018</v>
      </c>
      <c r="C2836" s="84" t="s">
        <v>570</v>
      </c>
      <c r="D2836" s="84" t="s">
        <v>578</v>
      </c>
      <c r="F2836" s="1" t="s">
        <v>296</v>
      </c>
      <c r="G2836" s="36">
        <v>-3.21</v>
      </c>
      <c r="H2836" s="36">
        <v>-4.1449999999999996</v>
      </c>
      <c r="I2836" s="36">
        <v>-2.9089999999999998</v>
      </c>
      <c r="J2836" s="36">
        <v>4.7190000000000003</v>
      </c>
      <c r="K2836" s="36">
        <v>8.0139999999999993</v>
      </c>
      <c r="L2836" s="36">
        <v>10.015000000000001</v>
      </c>
      <c r="M2836" s="36">
        <v>10.686</v>
      </c>
      <c r="N2836" s="36">
        <v>9.51</v>
      </c>
      <c r="O2836" s="36">
        <v>8.3330000000000002</v>
      </c>
      <c r="P2836" s="36">
        <v>9.6449999999999996</v>
      </c>
      <c r="Q2836" s="36"/>
      <c r="R2836" s="36"/>
    </row>
    <row r="2837" spans="1:24">
      <c r="A2837" s="83">
        <v>4</v>
      </c>
      <c r="B2837" s="83">
        <v>2018</v>
      </c>
      <c r="F2837" s="36"/>
      <c r="H2837" s="36"/>
      <c r="I2837" s="36"/>
      <c r="J2837" s="36"/>
      <c r="K2837" s="36"/>
      <c r="L2837" s="36"/>
      <c r="M2837" s="36"/>
      <c r="N2837" s="36"/>
      <c r="O2837" s="36"/>
      <c r="P2837" s="36"/>
      <c r="Q2837" s="36"/>
      <c r="R2837" s="36"/>
      <c r="S2837" s="36"/>
      <c r="T2837" s="36"/>
      <c r="U2837" s="36"/>
      <c r="V2837" s="36"/>
      <c r="W2837" s="36"/>
      <c r="X2837" s="36"/>
    </row>
    <row r="2838" spans="1:24">
      <c r="A2838" s="83">
        <v>4</v>
      </c>
      <c r="B2838" s="83">
        <v>2018</v>
      </c>
      <c r="C2838" s="84" t="s">
        <v>570</v>
      </c>
      <c r="F2838" s="36" t="s">
        <v>545</v>
      </c>
      <c r="H2838" s="36"/>
      <c r="I2838" s="36"/>
      <c r="J2838" s="36"/>
      <c r="K2838" s="36"/>
      <c r="L2838" s="36"/>
      <c r="M2838" s="36"/>
      <c r="N2838" s="36"/>
      <c r="O2838" s="36"/>
      <c r="P2838" s="36"/>
      <c r="Q2838" s="36"/>
      <c r="R2838" s="36"/>
      <c r="S2838" s="36"/>
      <c r="T2838" s="36"/>
      <c r="U2838" s="36"/>
      <c r="V2838" s="36"/>
      <c r="W2838" s="36"/>
      <c r="X2838" s="36"/>
    </row>
    <row r="2839" spans="1:24">
      <c r="A2839" s="83">
        <v>4</v>
      </c>
      <c r="B2839" s="83">
        <v>2018</v>
      </c>
      <c r="C2839" s="84" t="s">
        <v>570</v>
      </c>
      <c r="D2839" s="84" t="s">
        <v>579</v>
      </c>
      <c r="F2839" s="1" t="s">
        <v>429</v>
      </c>
      <c r="G2839" s="36"/>
      <c r="H2839" s="36"/>
      <c r="I2839" s="36"/>
      <c r="J2839" s="36"/>
      <c r="K2839" s="36"/>
      <c r="L2839" s="36"/>
      <c r="M2839" s="36"/>
      <c r="N2839" s="36"/>
      <c r="O2839" s="36"/>
      <c r="P2839" s="36"/>
      <c r="Q2839" s="36"/>
      <c r="R2839" s="36"/>
      <c r="S2839" s="36"/>
      <c r="T2839" s="36"/>
      <c r="U2839" s="36"/>
      <c r="V2839" s="36"/>
      <c r="W2839" s="36"/>
    </row>
    <row r="2840" spans="1:24">
      <c r="A2840" s="83">
        <v>4</v>
      </c>
      <c r="B2840" s="83">
        <v>2018</v>
      </c>
      <c r="C2840" s="84" t="s">
        <v>570</v>
      </c>
      <c r="D2840" s="84" t="s">
        <v>579</v>
      </c>
      <c r="F2840" s="1" t="s">
        <v>288</v>
      </c>
      <c r="G2840" s="36">
        <v>-3</v>
      </c>
      <c r="H2840" s="36">
        <v>-4.7</v>
      </c>
      <c r="I2840" s="36">
        <v>-4.9000000000000004</v>
      </c>
      <c r="J2840" s="36">
        <v>-4.7</v>
      </c>
      <c r="K2840" s="36">
        <v>-4.5</v>
      </c>
      <c r="L2840" s="36">
        <v>-4.5</v>
      </c>
      <c r="M2840" s="36">
        <v>-5</v>
      </c>
      <c r="N2840" s="36">
        <v>-5.4</v>
      </c>
      <c r="O2840" s="36">
        <v>-5.5</v>
      </c>
      <c r="P2840" s="36">
        <v>-4.9000000000000004</v>
      </c>
      <c r="Q2840" s="36"/>
      <c r="R2840" s="36"/>
    </row>
    <row r="2841" spans="1:24">
      <c r="A2841" s="83">
        <v>4</v>
      </c>
      <c r="B2841" s="83">
        <v>2018</v>
      </c>
      <c r="C2841" s="84" t="s">
        <v>570</v>
      </c>
      <c r="D2841" s="84" t="s">
        <v>579</v>
      </c>
      <c r="F2841" s="1" t="s">
        <v>498</v>
      </c>
      <c r="G2841" s="36">
        <v>-2.0880000000000001</v>
      </c>
      <c r="H2841" s="36">
        <v>-7.415</v>
      </c>
      <c r="I2841" s="36">
        <v>-9.8710000000000004</v>
      </c>
      <c r="J2841" s="36">
        <v>-7.6829999999999998</v>
      </c>
      <c r="K2841" s="36">
        <v>-3.3660000000000001</v>
      </c>
      <c r="L2841" s="36">
        <v>-2.0619999999999998</v>
      </c>
      <c r="M2841" s="36">
        <v>-1.0840000000000001</v>
      </c>
      <c r="N2841" s="36">
        <v>-0.51600000000000001</v>
      </c>
      <c r="O2841" s="36">
        <v>-0.113</v>
      </c>
      <c r="P2841" s="36">
        <v>4.3999999999999997E-2</v>
      </c>
      <c r="Q2841" s="36"/>
      <c r="R2841" s="36"/>
    </row>
    <row r="2842" spans="1:24">
      <c r="A2842" s="83">
        <v>4</v>
      </c>
      <c r="B2842" s="83">
        <v>2018</v>
      </c>
      <c r="C2842" s="84" t="s">
        <v>570</v>
      </c>
      <c r="D2842" s="84" t="s">
        <v>579</v>
      </c>
      <c r="F2842" s="1" t="s">
        <v>290</v>
      </c>
      <c r="G2842" s="36">
        <v>-1.1679999999999999</v>
      </c>
      <c r="H2842" s="36">
        <v>-2.35</v>
      </c>
      <c r="I2842" s="36">
        <v>-2.6840000000000002</v>
      </c>
      <c r="J2842" s="36">
        <v>-2.2810000000000001</v>
      </c>
      <c r="K2842" s="36">
        <v>-2.3130000000000002</v>
      </c>
      <c r="L2842" s="36">
        <v>-2.6059999999999999</v>
      </c>
      <c r="M2842" s="36">
        <v>-3.1240000000000001</v>
      </c>
      <c r="N2842" s="36">
        <v>-4.0220000000000002</v>
      </c>
      <c r="O2842" s="36">
        <v>-4.5279999999999996</v>
      </c>
      <c r="P2842" s="36">
        <v>-4.9859999999999998</v>
      </c>
      <c r="Q2842" s="36"/>
      <c r="R2842" s="36"/>
    </row>
    <row r="2843" spans="1:24">
      <c r="A2843" s="83">
        <v>4</v>
      </c>
      <c r="B2843" s="83">
        <v>2018</v>
      </c>
      <c r="C2843" s="84" t="s">
        <v>570</v>
      </c>
      <c r="D2843" s="84" t="s">
        <v>579</v>
      </c>
      <c r="F2843" s="1" t="s">
        <v>296</v>
      </c>
      <c r="G2843" s="36">
        <v>-2.238</v>
      </c>
      <c r="H2843" s="36">
        <v>-4.8970000000000002</v>
      </c>
      <c r="I2843" s="36">
        <v>-6.2220000000000004</v>
      </c>
      <c r="J2843" s="36">
        <v>-5.4770000000000003</v>
      </c>
      <c r="K2843" s="36">
        <v>-3.8079999999999998</v>
      </c>
      <c r="L2843" s="36">
        <v>-3.5630000000000002</v>
      </c>
      <c r="M2843" s="36">
        <v>-3.09</v>
      </c>
      <c r="N2843" s="36">
        <v>-2.9159999999999999</v>
      </c>
      <c r="O2843" s="36">
        <v>-2.9009999999999998</v>
      </c>
      <c r="P2843" s="36">
        <v>-3.2320000000000002</v>
      </c>
      <c r="Q2843" s="36"/>
      <c r="R2843" s="36"/>
    </row>
    <row r="2844" spans="1:24">
      <c r="A2844" s="83">
        <v>4</v>
      </c>
      <c r="B2844" s="83">
        <v>2018</v>
      </c>
      <c r="G2844" s="36"/>
      <c r="H2844" s="36"/>
      <c r="I2844" s="36"/>
      <c r="J2844" s="36"/>
      <c r="K2844" s="36"/>
      <c r="L2844" s="36"/>
      <c r="M2844" s="36"/>
      <c r="N2844" s="36"/>
      <c r="O2844" s="36"/>
      <c r="P2844" s="36"/>
      <c r="Q2844" s="36"/>
      <c r="R2844" s="36"/>
      <c r="S2844" s="36"/>
      <c r="T2844" s="36"/>
      <c r="U2844" s="36"/>
      <c r="V2844" s="36"/>
      <c r="W2844" s="36"/>
    </row>
    <row r="2845" spans="1:24">
      <c r="A2845" s="83">
        <v>4</v>
      </c>
      <c r="B2845" s="83">
        <v>2018</v>
      </c>
      <c r="C2845" s="84" t="s">
        <v>570</v>
      </c>
      <c r="D2845" s="84" t="s">
        <v>579</v>
      </c>
      <c r="F2845" s="1" t="s">
        <v>431</v>
      </c>
      <c r="G2845" s="36">
        <v>0.45300000000000001</v>
      </c>
      <c r="H2845" s="36">
        <v>1.5720000000000001</v>
      </c>
      <c r="I2845" s="36">
        <v>1.2649999999999999</v>
      </c>
      <c r="J2845" s="36">
        <v>1.7110000000000001</v>
      </c>
      <c r="K2845" s="36">
        <v>2.2469999999999999</v>
      </c>
      <c r="L2845" s="36">
        <v>2.34</v>
      </c>
      <c r="M2845" s="36">
        <v>2.444</v>
      </c>
      <c r="N2845" s="36">
        <v>2.8759999999999999</v>
      </c>
      <c r="O2845" s="36">
        <v>3.1150000000000002</v>
      </c>
      <c r="P2845" s="36">
        <v>3.2789999999999999</v>
      </c>
      <c r="Q2845" s="36"/>
      <c r="R2845" s="36"/>
    </row>
    <row r="2846" spans="1:24">
      <c r="A2846" s="83">
        <v>4</v>
      </c>
      <c r="B2846" s="83">
        <v>2018</v>
      </c>
      <c r="G2846" s="36"/>
      <c r="H2846" s="36"/>
      <c r="I2846" s="36"/>
      <c r="J2846" s="36"/>
      <c r="K2846" s="36"/>
      <c r="L2846" s="36"/>
      <c r="M2846" s="36"/>
      <c r="N2846" s="36"/>
      <c r="O2846" s="36"/>
      <c r="P2846" s="36"/>
      <c r="Q2846" s="36"/>
      <c r="R2846" s="36"/>
      <c r="S2846" s="36"/>
      <c r="T2846" s="36"/>
      <c r="U2846" s="36"/>
      <c r="V2846" s="36"/>
      <c r="W2846" s="36"/>
    </row>
    <row r="2847" spans="1:24">
      <c r="A2847" s="83">
        <v>4</v>
      </c>
      <c r="B2847" s="83">
        <v>2018</v>
      </c>
      <c r="C2847" s="84" t="s">
        <v>570</v>
      </c>
      <c r="D2847" s="84" t="s">
        <v>580</v>
      </c>
      <c r="F2847" s="1" t="s">
        <v>450</v>
      </c>
      <c r="G2847" s="36"/>
      <c r="H2847" s="36"/>
      <c r="I2847" s="36"/>
      <c r="J2847" s="36"/>
      <c r="K2847" s="36"/>
      <c r="L2847" s="36"/>
      <c r="M2847" s="36"/>
      <c r="N2847" s="36"/>
      <c r="O2847" s="36"/>
      <c r="P2847" s="36"/>
      <c r="Q2847" s="36"/>
      <c r="R2847" s="36"/>
      <c r="S2847" s="36"/>
      <c r="T2847" s="36"/>
      <c r="U2847" s="36"/>
      <c r="V2847" s="36"/>
      <c r="W2847" s="36"/>
    </row>
    <row r="2848" spans="1:24">
      <c r="A2848" s="83">
        <v>4</v>
      </c>
      <c r="B2848" s="83">
        <v>2018</v>
      </c>
      <c r="C2848" s="84" t="s">
        <v>570</v>
      </c>
      <c r="D2848" s="84" t="s">
        <v>580</v>
      </c>
      <c r="F2848" s="1" t="s">
        <v>521</v>
      </c>
      <c r="G2848" s="36">
        <v>6.6859999999999999</v>
      </c>
      <c r="H2848" s="36">
        <v>21.198</v>
      </c>
      <c r="I2848" s="36">
        <v>40.713999999999999</v>
      </c>
      <c r="J2848" s="36">
        <v>58.457999999999998</v>
      </c>
      <c r="K2848" s="36">
        <v>68.183000000000007</v>
      </c>
      <c r="L2848" s="36">
        <v>61.584000000000003</v>
      </c>
      <c r="M2848" s="36">
        <v>40.323999999999998</v>
      </c>
      <c r="N2848" s="36">
        <v>22.408000000000001</v>
      </c>
      <c r="O2848" s="36">
        <v>10.826000000000001</v>
      </c>
      <c r="P2848" s="36">
        <v>5.5220000000000002</v>
      </c>
      <c r="Q2848" s="36"/>
      <c r="R2848" s="36"/>
    </row>
    <row r="2849" spans="1:24">
      <c r="A2849" s="83">
        <v>4</v>
      </c>
      <c r="B2849" s="83">
        <v>2018</v>
      </c>
      <c r="C2849" s="84" t="s">
        <v>570</v>
      </c>
      <c r="D2849" s="84" t="s">
        <v>580</v>
      </c>
      <c r="F2849" s="1" t="s">
        <v>295</v>
      </c>
      <c r="G2849" s="36">
        <v>1.9E-2</v>
      </c>
      <c r="H2849" s="36">
        <v>-1.391</v>
      </c>
      <c r="I2849" s="36">
        <v>-5.1559999999999997</v>
      </c>
      <c r="J2849" s="36">
        <v>-9.4629999999999992</v>
      </c>
      <c r="K2849" s="36">
        <v>-12.839</v>
      </c>
      <c r="L2849" s="36">
        <v>-15.015000000000001</v>
      </c>
      <c r="M2849" s="36">
        <v>-17.106000000000002</v>
      </c>
      <c r="N2849" s="36">
        <v>-20.186</v>
      </c>
      <c r="O2849" s="36">
        <v>-24.247</v>
      </c>
      <c r="P2849" s="36">
        <v>-29.058</v>
      </c>
      <c r="Q2849" s="36"/>
      <c r="R2849" s="36"/>
    </row>
    <row r="2850" spans="1:24">
      <c r="A2850" s="83">
        <v>4</v>
      </c>
      <c r="B2850" s="83">
        <v>2018</v>
      </c>
      <c r="G2850" s="36"/>
      <c r="H2850" s="36"/>
      <c r="I2850" s="36"/>
      <c r="J2850" s="36"/>
      <c r="K2850" s="36"/>
      <c r="L2850" s="36"/>
      <c r="M2850" s="36"/>
      <c r="N2850" s="36"/>
      <c r="O2850" s="36"/>
      <c r="P2850" s="36"/>
      <c r="Q2850" s="36"/>
      <c r="R2850" s="36"/>
    </row>
    <row r="2851" spans="1:24">
      <c r="A2851" s="83">
        <v>4</v>
      </c>
      <c r="B2851" s="83">
        <v>2018</v>
      </c>
      <c r="C2851" s="84" t="s">
        <v>571</v>
      </c>
      <c r="F2851" s="36" t="s">
        <v>159</v>
      </c>
      <c r="G2851" s="36"/>
      <c r="H2851" s="36"/>
      <c r="I2851" s="36"/>
      <c r="J2851" s="36"/>
      <c r="K2851" s="36"/>
      <c r="L2851" s="36"/>
      <c r="M2851" s="36"/>
      <c r="N2851" s="36"/>
      <c r="O2851" s="36"/>
      <c r="P2851" s="36"/>
      <c r="Q2851" s="36"/>
    </row>
    <row r="2852" spans="1:24">
      <c r="A2852" s="83">
        <v>4</v>
      </c>
      <c r="B2852" s="83">
        <v>2018</v>
      </c>
      <c r="C2852" s="84" t="s">
        <v>571</v>
      </c>
      <c r="F2852" s="36" t="s">
        <v>491</v>
      </c>
      <c r="M2852" s="36"/>
      <c r="N2852" s="36"/>
      <c r="O2852" s="36"/>
      <c r="P2852" s="36"/>
      <c r="Q2852" s="36"/>
      <c r="R2852" s="36"/>
      <c r="S2852" s="36"/>
      <c r="T2852" s="36"/>
      <c r="U2852" s="36"/>
      <c r="V2852" s="36"/>
      <c r="W2852" s="36"/>
      <c r="X2852" s="36"/>
    </row>
    <row r="2853" spans="1:24">
      <c r="A2853" s="83">
        <v>4</v>
      </c>
      <c r="B2853" s="83">
        <v>2018</v>
      </c>
      <c r="C2853" s="84" t="s">
        <v>571</v>
      </c>
      <c r="D2853" s="84" t="s">
        <v>578</v>
      </c>
      <c r="F2853" s="1" t="s">
        <v>503</v>
      </c>
      <c r="G2853" s="36">
        <v>-3.1579999999999999</v>
      </c>
      <c r="H2853" s="36">
        <v>45.496000000000002</v>
      </c>
      <c r="I2853" s="36">
        <v>0.47</v>
      </c>
      <c r="J2853" s="36">
        <v>-40.551000000000002</v>
      </c>
      <c r="K2853" s="36">
        <v>-48.323999999999998</v>
      </c>
      <c r="L2853" s="36">
        <v>-54.789000000000001</v>
      </c>
      <c r="M2853" s="36">
        <v>-49.402000000000001</v>
      </c>
      <c r="N2853" s="36">
        <v>-51.484999999999999</v>
      </c>
      <c r="O2853" s="36">
        <v>-28.832999999999998</v>
      </c>
      <c r="P2853" s="36">
        <v>-10.39</v>
      </c>
      <c r="Q2853" s="36"/>
      <c r="R2853" s="36"/>
    </row>
    <row r="2854" spans="1:24">
      <c r="A2854" s="83">
        <v>4</v>
      </c>
      <c r="B2854" s="83">
        <v>2018</v>
      </c>
      <c r="C2854" s="84" t="s">
        <v>571</v>
      </c>
      <c r="D2854" s="84" t="s">
        <v>578</v>
      </c>
      <c r="F2854" s="1" t="s">
        <v>504</v>
      </c>
      <c r="G2854" s="36">
        <v>-32.069000000000003</v>
      </c>
      <c r="H2854" s="36">
        <v>-44.593000000000004</v>
      </c>
      <c r="I2854" s="36">
        <v>-58.573</v>
      </c>
      <c r="J2854" s="36">
        <v>-56.366999999999997</v>
      </c>
      <c r="K2854" s="36">
        <v>-52.511000000000003</v>
      </c>
      <c r="L2854" s="36">
        <v>-40.018999999999998</v>
      </c>
      <c r="M2854" s="36">
        <v>-30.832000000000001</v>
      </c>
      <c r="N2854" s="36">
        <v>-20.167999999999999</v>
      </c>
      <c r="O2854" s="36">
        <v>-6.6619999999999999</v>
      </c>
      <c r="P2854" s="36">
        <v>8.8650000000000002</v>
      </c>
      <c r="Q2854" s="36"/>
      <c r="R2854" s="36"/>
    </row>
    <row r="2855" spans="1:24">
      <c r="A2855" s="83">
        <v>4</v>
      </c>
      <c r="B2855" s="83">
        <v>2018</v>
      </c>
      <c r="C2855" s="84" t="s">
        <v>571</v>
      </c>
      <c r="D2855" s="84" t="s">
        <v>578</v>
      </c>
      <c r="F2855" s="1" t="s">
        <v>532</v>
      </c>
      <c r="G2855" s="36">
        <v>5.4930000000000003</v>
      </c>
      <c r="H2855" s="36">
        <v>5.0780000000000003</v>
      </c>
      <c r="I2855" s="36">
        <v>7.3460000000000001</v>
      </c>
      <c r="J2855" s="36">
        <v>7.5389999999999997</v>
      </c>
      <c r="K2855" s="36">
        <v>12.584</v>
      </c>
      <c r="L2855" s="36">
        <v>15.015000000000001</v>
      </c>
      <c r="M2855" s="36">
        <v>24.751999999999999</v>
      </c>
      <c r="N2855" s="36">
        <v>27.715</v>
      </c>
      <c r="O2855" s="36">
        <v>31.588000000000001</v>
      </c>
      <c r="P2855" s="36">
        <v>35.027000000000001</v>
      </c>
      <c r="Q2855" s="36"/>
      <c r="R2855" s="36"/>
    </row>
    <row r="2856" spans="1:24">
      <c r="A2856" s="83">
        <v>4</v>
      </c>
      <c r="B2856" s="83">
        <v>2018</v>
      </c>
      <c r="C2856" s="84" t="s">
        <v>571</v>
      </c>
      <c r="D2856" s="84" t="s">
        <v>578</v>
      </c>
      <c r="F2856" s="1" t="s">
        <v>296</v>
      </c>
      <c r="G2856" s="36">
        <v>-4.7759999999999998</v>
      </c>
      <c r="H2856" s="36">
        <v>-5.9290000000000003</v>
      </c>
      <c r="I2856" s="36">
        <v>1.6359999999999999</v>
      </c>
      <c r="J2856" s="36">
        <v>-2.056</v>
      </c>
      <c r="K2856" s="36">
        <v>-3.8809999999999998</v>
      </c>
      <c r="L2856" s="36">
        <v>-3.5019999999999998</v>
      </c>
      <c r="M2856" s="36">
        <v>-3.1819999999999999</v>
      </c>
      <c r="N2856" s="36">
        <v>-3.6080000000000001</v>
      </c>
      <c r="O2856" s="36">
        <v>-4.0460000000000003</v>
      </c>
      <c r="P2856" s="36">
        <v>-3.7320000000000002</v>
      </c>
      <c r="Q2856" s="36"/>
      <c r="R2856" s="36"/>
    </row>
    <row r="2857" spans="1:24">
      <c r="A2857" s="83">
        <v>4</v>
      </c>
      <c r="B2857" s="83">
        <v>2018</v>
      </c>
      <c r="M2857" s="36"/>
      <c r="N2857" s="36"/>
      <c r="O2857" s="36"/>
      <c r="P2857" s="36"/>
      <c r="Q2857" s="36"/>
      <c r="R2857" s="36"/>
      <c r="S2857" s="36"/>
      <c r="T2857" s="36"/>
      <c r="U2857" s="36"/>
      <c r="V2857" s="36"/>
      <c r="W2857" s="36"/>
      <c r="X2857" s="36"/>
    </row>
    <row r="2858" spans="1:24">
      <c r="A2858" s="83">
        <v>4</v>
      </c>
      <c r="B2858" s="83">
        <v>2018</v>
      </c>
      <c r="C2858" s="84" t="s">
        <v>571</v>
      </c>
      <c r="F2858" s="1" t="s">
        <v>490</v>
      </c>
      <c r="G2858" s="36"/>
      <c r="M2858" s="36"/>
      <c r="N2858" s="36"/>
      <c r="O2858" s="36"/>
      <c r="P2858" s="36"/>
      <c r="Q2858" s="36"/>
      <c r="R2858" s="36"/>
      <c r="S2858" s="36"/>
      <c r="T2858" s="36"/>
      <c r="U2858" s="36"/>
      <c r="V2858" s="36"/>
      <c r="W2858" s="36"/>
      <c r="X2858" s="36"/>
    </row>
    <row r="2859" spans="1:24">
      <c r="A2859" s="83">
        <v>4</v>
      </c>
      <c r="B2859" s="83">
        <v>2018</v>
      </c>
      <c r="C2859" s="84" t="s">
        <v>571</v>
      </c>
      <c r="D2859" s="84" t="s">
        <v>579</v>
      </c>
      <c r="F2859" s="36" t="s">
        <v>429</v>
      </c>
      <c r="H2859" s="36"/>
      <c r="I2859" s="36"/>
      <c r="J2859" s="36"/>
      <c r="K2859" s="36"/>
      <c r="L2859" s="36"/>
      <c r="M2859" s="36"/>
      <c r="N2859" s="36"/>
      <c r="O2859" s="36"/>
      <c r="P2859" s="36"/>
      <c r="Q2859" s="36"/>
      <c r="R2859" s="36"/>
      <c r="S2859" s="36"/>
    </row>
    <row r="2860" spans="1:24">
      <c r="A2860" s="83">
        <v>4</v>
      </c>
      <c r="B2860" s="83">
        <v>2018</v>
      </c>
      <c r="C2860" s="84" t="s">
        <v>571</v>
      </c>
      <c r="D2860" s="84" t="s">
        <v>579</v>
      </c>
      <c r="F2860" s="36" t="s">
        <v>290</v>
      </c>
      <c r="G2860" s="36">
        <v>-1.2889999999999999</v>
      </c>
      <c r="H2860" s="36">
        <v>-6.4980000000000002</v>
      </c>
      <c r="I2860" s="36">
        <v>-11.913</v>
      </c>
      <c r="J2860" s="36">
        <v>-15.882</v>
      </c>
      <c r="K2860" s="36">
        <v>-20.983000000000001</v>
      </c>
      <c r="L2860" s="36">
        <v>-20.835999999999999</v>
      </c>
      <c r="M2860" s="36">
        <v>-31.645</v>
      </c>
      <c r="N2860" s="36">
        <v>-29.559000000000001</v>
      </c>
      <c r="O2860" s="36">
        <v>-28.968</v>
      </c>
      <c r="P2860" s="36">
        <v>-18.879000000000001</v>
      </c>
      <c r="Q2860" s="36"/>
      <c r="R2860" s="36"/>
    </row>
    <row r="2861" spans="1:24">
      <c r="A2861" s="83">
        <v>4</v>
      </c>
      <c r="B2861" s="83">
        <v>2018</v>
      </c>
      <c r="C2861" s="84" t="s">
        <v>571</v>
      </c>
      <c r="D2861" s="84" t="s">
        <v>579</v>
      </c>
      <c r="F2861" s="36" t="s">
        <v>436</v>
      </c>
      <c r="G2861" s="36">
        <v>-28.082999999999998</v>
      </c>
      <c r="H2861" s="36">
        <v>-25.407</v>
      </c>
      <c r="I2861" s="36">
        <v>-21.664000000000001</v>
      </c>
      <c r="J2861" s="36">
        <v>-17.571999999999999</v>
      </c>
      <c r="K2861" s="36">
        <v>-13.065</v>
      </c>
      <c r="L2861" s="36">
        <v>-10.212</v>
      </c>
      <c r="M2861" s="36">
        <v>-6.992</v>
      </c>
      <c r="N2861" s="36">
        <v>-4.4180000000000001</v>
      </c>
      <c r="O2861" s="36">
        <v>-2.823</v>
      </c>
      <c r="P2861" s="36">
        <v>-1.6839999999999999</v>
      </c>
      <c r="Q2861" s="36"/>
      <c r="R2861" s="36"/>
    </row>
    <row r="2862" spans="1:24">
      <c r="A2862" s="83">
        <v>4</v>
      </c>
      <c r="B2862" s="83">
        <v>2018</v>
      </c>
      <c r="C2862" s="84" t="s">
        <v>571</v>
      </c>
      <c r="D2862" s="84" t="s">
        <v>579</v>
      </c>
      <c r="F2862" s="36" t="s">
        <v>528</v>
      </c>
      <c r="G2862" s="36">
        <v>-1.6819999999999999</v>
      </c>
      <c r="H2862" s="36">
        <v>-5.0839999999999996</v>
      </c>
      <c r="I2862" s="36">
        <v>-7.6669999999999998</v>
      </c>
      <c r="J2862" s="36">
        <v>2.3340000000000001</v>
      </c>
      <c r="K2862" s="36">
        <v>9.2319999999999993</v>
      </c>
      <c r="L2862" s="36">
        <v>8.5670000000000002</v>
      </c>
      <c r="M2862" s="36">
        <v>7.6959999999999997</v>
      </c>
      <c r="N2862" s="36">
        <v>8.4949999999999992</v>
      </c>
      <c r="O2862" s="36">
        <v>9.2449999999999992</v>
      </c>
      <c r="P2862" s="36">
        <v>12.747999999999999</v>
      </c>
      <c r="Q2862" s="36"/>
      <c r="R2862" s="36"/>
    </row>
    <row r="2863" spans="1:24">
      <c r="A2863" s="83">
        <v>4</v>
      </c>
      <c r="B2863" s="83">
        <v>2018</v>
      </c>
      <c r="C2863" s="84" t="s">
        <v>571</v>
      </c>
      <c r="D2863" s="84" t="s">
        <v>579</v>
      </c>
      <c r="F2863" s="36" t="s">
        <v>296</v>
      </c>
      <c r="G2863" s="36">
        <v>9.6539999999999999</v>
      </c>
      <c r="H2863" s="36">
        <v>-5.9779999999999998</v>
      </c>
      <c r="I2863" s="36">
        <v>-6.6609999999999996</v>
      </c>
      <c r="J2863" s="36">
        <v>-4.3280000000000003</v>
      </c>
      <c r="K2863" s="36">
        <v>0.14599999999999999</v>
      </c>
      <c r="L2863" s="36">
        <v>-0.21199999999999999</v>
      </c>
      <c r="M2863" s="36">
        <v>-0.40500000000000003</v>
      </c>
      <c r="N2863" s="36">
        <v>-2.4279999999999999</v>
      </c>
      <c r="O2863" s="36">
        <v>-13.391999999999999</v>
      </c>
      <c r="P2863" s="36">
        <v>-2.9129999999999998</v>
      </c>
      <c r="Q2863" s="36"/>
      <c r="R2863" s="36"/>
    </row>
    <row r="2864" spans="1:24">
      <c r="A2864" s="83">
        <v>4</v>
      </c>
      <c r="B2864" s="83">
        <v>2018</v>
      </c>
      <c r="G2864" s="36"/>
      <c r="M2864" s="36"/>
      <c r="N2864" s="36"/>
      <c r="O2864" s="36"/>
      <c r="P2864" s="36"/>
      <c r="Q2864" s="36"/>
      <c r="R2864" s="36"/>
      <c r="S2864" s="36"/>
      <c r="T2864" s="36"/>
      <c r="U2864" s="36"/>
      <c r="V2864" s="36"/>
      <c r="W2864" s="36"/>
      <c r="X2864" s="36"/>
    </row>
    <row r="2865" spans="1:24">
      <c r="A2865" s="83">
        <v>4</v>
      </c>
      <c r="B2865" s="83">
        <v>2018</v>
      </c>
      <c r="C2865" s="84" t="s">
        <v>571</v>
      </c>
      <c r="D2865" s="84" t="s">
        <v>579</v>
      </c>
      <c r="F2865" s="36" t="s">
        <v>431</v>
      </c>
      <c r="G2865" s="36">
        <v>-36.250999999999998</v>
      </c>
      <c r="H2865" s="36">
        <v>-34.29</v>
      </c>
      <c r="I2865" s="36">
        <v>-22.93</v>
      </c>
      <c r="J2865" s="36">
        <v>-7.0549999999999997</v>
      </c>
      <c r="K2865" s="36">
        <v>-4.9219999999999997</v>
      </c>
      <c r="L2865" s="36">
        <v>-4.2489999999999997</v>
      </c>
      <c r="M2865" s="36">
        <v>-4.0919999999999996</v>
      </c>
      <c r="N2865" s="36">
        <v>-3.9950000000000001</v>
      </c>
      <c r="O2865" s="36">
        <v>-3.819</v>
      </c>
      <c r="P2865" s="36">
        <v>-3.6320000000000001</v>
      </c>
      <c r="Q2865" s="36"/>
      <c r="R2865" s="36"/>
    </row>
    <row r="2866" spans="1:24">
      <c r="A2866" s="83">
        <v>4</v>
      </c>
      <c r="B2866" s="83">
        <v>2018</v>
      </c>
      <c r="G2866" s="36"/>
      <c r="L2866" s="36"/>
      <c r="M2866" s="36"/>
      <c r="N2866" s="36"/>
      <c r="O2866" s="36"/>
      <c r="P2866" s="36"/>
      <c r="Q2866" s="36"/>
      <c r="R2866" s="36"/>
      <c r="S2866" s="36"/>
      <c r="T2866" s="36"/>
      <c r="U2866" s="36"/>
      <c r="V2866" s="36"/>
      <c r="W2866" s="36"/>
    </row>
    <row r="2867" spans="1:24">
      <c r="A2867" s="83">
        <v>4</v>
      </c>
      <c r="B2867" s="83">
        <v>2018</v>
      </c>
      <c r="C2867" s="84" t="s">
        <v>571</v>
      </c>
      <c r="D2867" s="84" t="s">
        <v>580</v>
      </c>
      <c r="F2867" s="1" t="s">
        <v>450</v>
      </c>
      <c r="I2867" s="36"/>
      <c r="L2867" s="36"/>
      <c r="M2867" s="36"/>
      <c r="N2867" s="36"/>
      <c r="O2867" s="36"/>
      <c r="P2867" s="36"/>
      <c r="Q2867" s="36"/>
      <c r="R2867" s="36"/>
      <c r="S2867" s="36"/>
      <c r="T2867" s="36"/>
      <c r="U2867" s="36"/>
      <c r="V2867" s="36"/>
      <c r="W2867" s="36"/>
    </row>
    <row r="2868" spans="1:24">
      <c r="A2868" s="83">
        <v>4</v>
      </c>
      <c r="B2868" s="83">
        <v>2018</v>
      </c>
      <c r="C2868" s="84" t="s">
        <v>571</v>
      </c>
      <c r="D2868" s="84" t="s">
        <v>580</v>
      </c>
      <c r="F2868" s="1" t="s">
        <v>295</v>
      </c>
      <c r="G2868" s="36">
        <v>-1.591</v>
      </c>
      <c r="H2868" s="36">
        <v>-2.84</v>
      </c>
      <c r="I2868" s="36">
        <v>-4.3760000000000003</v>
      </c>
      <c r="J2868" s="36">
        <v>-4.282</v>
      </c>
      <c r="K2868" s="36">
        <v>-2.5950000000000002</v>
      </c>
      <c r="L2868" s="36">
        <v>-0.71299999999999997</v>
      </c>
      <c r="M2868" s="36">
        <v>0.24299999999999999</v>
      </c>
      <c r="N2868" s="36">
        <v>0.628</v>
      </c>
      <c r="O2868" s="36">
        <v>4.4999999999999998E-2</v>
      </c>
      <c r="P2868" s="36">
        <v>-1.3180000000000001</v>
      </c>
      <c r="Q2868" s="36"/>
      <c r="R2868" s="36"/>
    </row>
    <row r="2869" spans="1:24">
      <c r="A2869" s="83">
        <v>4</v>
      </c>
      <c r="B2869" s="83">
        <v>2018</v>
      </c>
      <c r="C2869" s="84" t="s">
        <v>571</v>
      </c>
      <c r="D2869" s="84" t="s">
        <v>580</v>
      </c>
      <c r="F2869" s="1" t="s">
        <v>296</v>
      </c>
      <c r="G2869" s="36">
        <v>0.46500000000000002</v>
      </c>
      <c r="H2869" s="36">
        <v>-1.161</v>
      </c>
      <c r="I2869" s="36">
        <v>-0.33600000000000002</v>
      </c>
      <c r="J2869" s="36">
        <v>-0.56399999999999995</v>
      </c>
      <c r="K2869" s="36">
        <v>-3.9039999999999999</v>
      </c>
      <c r="L2869" s="36">
        <v>-6.2160000000000002</v>
      </c>
      <c r="M2869" s="36">
        <v>-6.0890000000000004</v>
      </c>
      <c r="N2869" s="36">
        <v>-8.4629999999999992</v>
      </c>
      <c r="O2869" s="36">
        <v>-10.138</v>
      </c>
      <c r="P2869" s="36">
        <v>-12.211</v>
      </c>
      <c r="Q2869" s="36"/>
      <c r="R2869" s="36"/>
    </row>
    <row r="2870" spans="1:24">
      <c r="A2870" s="83">
        <v>4</v>
      </c>
      <c r="B2870" s="83">
        <v>2018</v>
      </c>
      <c r="F2870" s="36"/>
      <c r="G2870" s="36"/>
      <c r="H2870" s="36"/>
      <c r="I2870" s="36"/>
      <c r="J2870" s="36"/>
      <c r="K2870" s="36"/>
      <c r="L2870" s="36"/>
      <c r="M2870" s="36"/>
      <c r="N2870" s="36"/>
      <c r="O2870" s="36"/>
      <c r="P2870" s="36"/>
      <c r="Q2870" s="36"/>
      <c r="R2870" s="36"/>
      <c r="S2870" s="36"/>
      <c r="T2870" s="36"/>
      <c r="U2870" s="36"/>
      <c r="V2870" s="36"/>
      <c r="W2870" s="36"/>
      <c r="X2870" s="36"/>
    </row>
    <row r="2871" spans="1:24">
      <c r="A2871" s="83">
        <v>4</v>
      </c>
      <c r="B2871" s="83">
        <v>2018</v>
      </c>
      <c r="C2871" s="84" t="s">
        <v>575</v>
      </c>
      <c r="D2871" s="84" t="s">
        <v>586</v>
      </c>
      <c r="F2871" s="36" t="s">
        <v>558</v>
      </c>
      <c r="G2871" s="36">
        <v>-804.23099999999999</v>
      </c>
      <c r="H2871" s="36">
        <v>-980.63300000000004</v>
      </c>
      <c r="I2871" s="36">
        <v>-1007.6559999999999</v>
      </c>
      <c r="J2871" s="36">
        <v>-1122.6669999999999</v>
      </c>
      <c r="K2871" s="36">
        <v>-1276.1030000000001</v>
      </c>
      <c r="L2871" s="36">
        <v>-1272.5360000000001</v>
      </c>
      <c r="M2871" s="36">
        <v>-1243.75</v>
      </c>
      <c r="N2871" s="36">
        <v>-1352.296</v>
      </c>
      <c r="O2871" s="36">
        <v>-1320.3920000000001</v>
      </c>
      <c r="P2871" s="36">
        <v>-1315.8330000000001</v>
      </c>
      <c r="Q2871" s="36">
        <v>-1526.0519999999999</v>
      </c>
      <c r="R2871" s="36"/>
    </row>
    <row r="2872" spans="1:24">
      <c r="F2872" s="36"/>
      <c r="G2872" s="36"/>
      <c r="H2872" s="36"/>
      <c r="I2872" s="36"/>
      <c r="J2872" s="36"/>
      <c r="K2872" s="36"/>
      <c r="L2872" s="36"/>
      <c r="M2872" s="36"/>
      <c r="N2872" s="36"/>
      <c r="O2872" s="36"/>
      <c r="P2872" s="36"/>
      <c r="Q2872" s="36"/>
      <c r="R2872" s="36"/>
    </row>
    <row r="2873" spans="1:24">
      <c r="A2873" s="83">
        <v>5</v>
      </c>
      <c r="B2873" s="83">
        <v>2018</v>
      </c>
      <c r="C2873" s="84" t="s">
        <v>571</v>
      </c>
      <c r="F2873" s="36" t="s">
        <v>159</v>
      </c>
      <c r="G2873" s="36"/>
      <c r="H2873" s="36"/>
      <c r="I2873" s="36"/>
      <c r="J2873" s="36"/>
      <c r="K2873" s="36"/>
      <c r="L2873" s="36"/>
      <c r="M2873" s="36"/>
      <c r="N2873" s="36"/>
      <c r="O2873" s="36"/>
      <c r="P2873" s="36"/>
      <c r="Q2873" s="36"/>
      <c r="R2873" s="36"/>
    </row>
    <row r="2874" spans="1:24">
      <c r="A2874" s="83">
        <v>5</v>
      </c>
      <c r="B2874" s="83">
        <v>2018</v>
      </c>
      <c r="C2874" s="84" t="s">
        <v>571</v>
      </c>
      <c r="D2874" s="84" t="s">
        <v>578</v>
      </c>
      <c r="F2874" s="36" t="s">
        <v>559</v>
      </c>
      <c r="G2874" s="36">
        <v>1.218</v>
      </c>
      <c r="H2874" s="36">
        <v>0.72399999999999998</v>
      </c>
      <c r="I2874" s="36">
        <v>1.89</v>
      </c>
      <c r="J2874" s="36">
        <v>2.2909999999999999</v>
      </c>
      <c r="K2874" s="36">
        <v>3.6280000000000001</v>
      </c>
      <c r="L2874" s="36">
        <v>4.1840000000000002</v>
      </c>
      <c r="M2874" s="36">
        <v>3.9830000000000001</v>
      </c>
      <c r="N2874" s="36">
        <v>4.4119999999999999</v>
      </c>
      <c r="O2874" s="36">
        <v>1.3149999999999999</v>
      </c>
      <c r="P2874" s="36">
        <v>1.8979999999999999</v>
      </c>
      <c r="Q2874" s="36">
        <v>-9.6000000000000002E-2</v>
      </c>
    </row>
    <row r="2875" spans="1:24">
      <c r="A2875" s="83">
        <v>5</v>
      </c>
      <c r="B2875" s="83">
        <v>2018</v>
      </c>
      <c r="M2875" s="36"/>
      <c r="N2875" s="36"/>
      <c r="O2875" s="36"/>
      <c r="P2875" s="36"/>
      <c r="Q2875" s="36"/>
      <c r="R2875" s="36"/>
      <c r="S2875" s="36"/>
      <c r="T2875" s="36"/>
      <c r="U2875" s="36"/>
      <c r="V2875" s="36"/>
      <c r="W2875" s="36"/>
    </row>
    <row r="2876" spans="1:24">
      <c r="A2876" s="83">
        <v>5</v>
      </c>
      <c r="B2876" s="83">
        <v>2018</v>
      </c>
      <c r="C2876" s="84" t="s">
        <v>571</v>
      </c>
      <c r="F2876" s="1" t="s">
        <v>560</v>
      </c>
      <c r="G2876" s="36"/>
      <c r="M2876" s="36"/>
      <c r="N2876" s="36"/>
      <c r="O2876" s="36"/>
      <c r="P2876" s="36"/>
      <c r="Q2876" s="36"/>
      <c r="R2876" s="36"/>
      <c r="S2876" s="36"/>
      <c r="T2876" s="36"/>
      <c r="U2876" s="36"/>
      <c r="V2876" s="36"/>
      <c r="W2876" s="36"/>
    </row>
    <row r="2877" spans="1:24">
      <c r="A2877" s="83">
        <v>5</v>
      </c>
      <c r="B2877" s="83">
        <v>2018</v>
      </c>
      <c r="C2877" s="84" t="s">
        <v>571</v>
      </c>
      <c r="D2877" s="84" t="s">
        <v>579</v>
      </c>
      <c r="F2877" s="36" t="s">
        <v>236</v>
      </c>
      <c r="G2877" s="36">
        <v>-4.2480000000000002</v>
      </c>
      <c r="H2877" s="36">
        <v>-2.919</v>
      </c>
      <c r="I2877" s="36">
        <v>-0.216</v>
      </c>
      <c r="J2877" s="36">
        <v>1.1579999999999999</v>
      </c>
      <c r="K2877" s="36">
        <v>1.4419999999999999</v>
      </c>
      <c r="L2877" s="36">
        <v>2.3460000000000001</v>
      </c>
      <c r="M2877" s="36">
        <v>1.9159999999999999</v>
      </c>
      <c r="N2877" s="36">
        <v>0.73799999999999999</v>
      </c>
      <c r="O2877" s="36">
        <v>-1.972</v>
      </c>
      <c r="P2877" s="36">
        <v>-3.9969999999999999</v>
      </c>
      <c r="Q2877" s="36">
        <v>-4.5289999999999999</v>
      </c>
    </row>
    <row r="2878" spans="1:24">
      <c r="A2878" s="83">
        <v>5</v>
      </c>
      <c r="B2878" s="83">
        <v>2018</v>
      </c>
      <c r="C2878" s="84" t="s">
        <v>571</v>
      </c>
      <c r="D2878" s="84" t="s">
        <v>579</v>
      </c>
      <c r="F2878" s="36" t="s">
        <v>235</v>
      </c>
      <c r="G2878" s="36">
        <v>-6.0330000000000004</v>
      </c>
      <c r="H2878" s="36">
        <v>-3.8050000000000002</v>
      </c>
      <c r="I2878" s="36">
        <v>-1.528</v>
      </c>
      <c r="J2878" s="36">
        <v>-2.2370000000000001</v>
      </c>
      <c r="K2878" s="36">
        <v>1.6639999999999999</v>
      </c>
      <c r="L2878" s="36">
        <v>3.145</v>
      </c>
      <c r="M2878" s="36">
        <v>3.7770000000000001</v>
      </c>
      <c r="N2878" s="36">
        <v>4.6399999999999997</v>
      </c>
      <c r="O2878" s="36">
        <v>4.9580000000000002</v>
      </c>
      <c r="P2878" s="36">
        <v>5.2859999999999996</v>
      </c>
      <c r="Q2878" s="36">
        <v>5.835</v>
      </c>
    </row>
    <row r="2879" spans="1:24">
      <c r="A2879" s="83">
        <v>5</v>
      </c>
      <c r="B2879" s="83">
        <v>2018</v>
      </c>
      <c r="C2879" s="84" t="s">
        <v>571</v>
      </c>
      <c r="D2879" s="84" t="s">
        <v>579</v>
      </c>
      <c r="F2879" s="1" t="s">
        <v>294</v>
      </c>
      <c r="G2879" s="36">
        <v>-0.14699999999999999</v>
      </c>
      <c r="H2879" s="36">
        <v>-0.39900000000000002</v>
      </c>
      <c r="I2879" s="36">
        <v>-0.69699999999999995</v>
      </c>
      <c r="J2879" s="36">
        <v>-0.91100000000000003</v>
      </c>
      <c r="K2879" s="36">
        <v>-1.0289999999999999</v>
      </c>
      <c r="L2879" s="36">
        <v>-1.0109999999999999</v>
      </c>
      <c r="M2879" s="36">
        <v>-0.92900000000000005</v>
      </c>
      <c r="N2879" s="36">
        <v>-0.89400000000000002</v>
      </c>
      <c r="O2879" s="36">
        <v>-0.872</v>
      </c>
      <c r="P2879" s="36">
        <v>-0.88400000000000001</v>
      </c>
      <c r="Q2879" s="36">
        <v>-0.89800000000000002</v>
      </c>
    </row>
    <row r="2880" spans="1:24">
      <c r="A2880" s="83">
        <v>5</v>
      </c>
      <c r="B2880" s="83">
        <v>2018</v>
      </c>
      <c r="F2880" s="36"/>
      <c r="G2880" s="36"/>
      <c r="H2880" s="36"/>
      <c r="I2880" s="36"/>
      <c r="J2880" s="36"/>
      <c r="K2880" s="36"/>
      <c r="L2880" s="36"/>
      <c r="M2880" s="36"/>
      <c r="N2880" s="36"/>
      <c r="O2880" s="36"/>
      <c r="P2880" s="36"/>
      <c r="Q2880" s="36"/>
      <c r="R2880" s="36"/>
      <c r="S2880" s="36"/>
      <c r="T2880" s="36"/>
      <c r="U2880" s="36"/>
      <c r="V2880" s="36"/>
      <c r="W2880" s="36"/>
    </row>
    <row r="2881" spans="1:24" s="90" customFormat="1">
      <c r="A2881" s="89">
        <v>5</v>
      </c>
      <c r="B2881" s="89">
        <v>2018</v>
      </c>
      <c r="C2881" s="84" t="s">
        <v>572</v>
      </c>
      <c r="D2881" s="90" t="s">
        <v>578</v>
      </c>
      <c r="F2881" s="93" t="s">
        <v>174</v>
      </c>
      <c r="G2881" s="93">
        <v>0</v>
      </c>
      <c r="H2881" s="93">
        <v>0</v>
      </c>
      <c r="I2881" s="93">
        <v>0</v>
      </c>
      <c r="J2881" s="93">
        <v>0</v>
      </c>
      <c r="K2881" s="93">
        <v>0</v>
      </c>
      <c r="L2881" s="93">
        <v>0</v>
      </c>
      <c r="M2881" s="93">
        <v>0</v>
      </c>
      <c r="N2881" s="93">
        <v>0</v>
      </c>
      <c r="O2881" s="93">
        <v>0</v>
      </c>
      <c r="P2881" s="93">
        <v>0</v>
      </c>
      <c r="Q2881" s="93">
        <v>0</v>
      </c>
      <c r="R2881" s="93"/>
      <c r="S2881" s="93"/>
      <c r="T2881" s="93"/>
      <c r="U2881" s="93"/>
      <c r="V2881" s="93"/>
      <c r="W2881" s="93"/>
    </row>
    <row r="2882" spans="1:24" s="90" customFormat="1">
      <c r="A2882" s="89">
        <v>5</v>
      </c>
      <c r="B2882" s="89">
        <v>2018</v>
      </c>
      <c r="C2882" s="84" t="s">
        <v>572</v>
      </c>
      <c r="D2882" s="90" t="s">
        <v>579</v>
      </c>
      <c r="F2882" s="93" t="s">
        <v>174</v>
      </c>
      <c r="G2882" s="93">
        <v>0</v>
      </c>
      <c r="H2882" s="93">
        <v>0</v>
      </c>
      <c r="I2882" s="93">
        <v>0</v>
      </c>
      <c r="J2882" s="93">
        <v>0</v>
      </c>
      <c r="K2882" s="93">
        <v>0</v>
      </c>
      <c r="L2882" s="93">
        <v>0</v>
      </c>
      <c r="M2882" s="93">
        <v>0</v>
      </c>
      <c r="N2882" s="93">
        <v>0</v>
      </c>
      <c r="O2882" s="93">
        <v>0</v>
      </c>
      <c r="P2882" s="93">
        <v>0</v>
      </c>
      <c r="Q2882" s="93">
        <v>0</v>
      </c>
      <c r="R2882" s="93"/>
      <c r="S2882" s="93"/>
      <c r="T2882" s="93"/>
      <c r="U2882" s="93"/>
      <c r="V2882" s="93"/>
      <c r="W2882" s="93"/>
    </row>
    <row r="2883" spans="1:24">
      <c r="A2883" s="83">
        <v>5</v>
      </c>
      <c r="B2883" s="83">
        <v>2018</v>
      </c>
      <c r="C2883" s="84" t="s">
        <v>575</v>
      </c>
      <c r="D2883" s="84" t="s">
        <v>586</v>
      </c>
      <c r="F2883" s="36" t="s">
        <v>561</v>
      </c>
      <c r="G2883" s="36">
        <v>-792.58500000000004</v>
      </c>
      <c r="H2883" s="36">
        <v>-972.78700000000003</v>
      </c>
      <c r="I2883" s="36">
        <v>-1003.325</v>
      </c>
      <c r="J2883" s="36">
        <v>-1118.3879999999999</v>
      </c>
      <c r="K2883" s="36">
        <v>-1274.5540000000001</v>
      </c>
      <c r="L2883" s="36">
        <v>-1272.835</v>
      </c>
      <c r="M2883" s="36">
        <v>-1244.5340000000001</v>
      </c>
      <c r="N2883" s="36">
        <v>-1352.3720000000001</v>
      </c>
      <c r="O2883" s="36">
        <v>-1321.1980000000001</v>
      </c>
      <c r="P2883" s="36">
        <v>-1314.347</v>
      </c>
      <c r="Q2883" s="36">
        <v>-1526.556</v>
      </c>
    </row>
    <row r="2884" spans="1:24">
      <c r="M2884" s="36"/>
      <c r="N2884" s="36"/>
      <c r="O2884" s="36"/>
      <c r="P2884" s="36"/>
      <c r="Q2884" s="36"/>
      <c r="R2884" s="36"/>
      <c r="S2884" s="36"/>
      <c r="T2884" s="36"/>
      <c r="U2884" s="36"/>
      <c r="V2884" s="36"/>
      <c r="W2884" s="36"/>
      <c r="X2884" s="36"/>
    </row>
    <row r="2885" spans="1:24">
      <c r="A2885" s="83">
        <v>1</v>
      </c>
      <c r="B2885" s="83">
        <v>2019</v>
      </c>
      <c r="C2885" s="84" t="s">
        <v>572</v>
      </c>
      <c r="F2885" s="1" t="s">
        <v>155</v>
      </c>
    </row>
    <row r="2886" spans="1:24">
      <c r="A2886" s="83">
        <v>1</v>
      </c>
      <c r="B2886" s="83">
        <v>2019</v>
      </c>
      <c r="C2886" s="84" t="s">
        <v>572</v>
      </c>
      <c r="D2886" s="84" t="s">
        <v>578</v>
      </c>
      <c r="F2886" s="36" t="s">
        <v>491</v>
      </c>
      <c r="G2886" s="36">
        <v>0.35699999999999998</v>
      </c>
      <c r="H2886" s="36">
        <v>-0.35799999999999998</v>
      </c>
      <c r="I2886" s="36">
        <v>-8.7999999999999995E-2</v>
      </c>
      <c r="J2886" s="36">
        <v>-7.0000000000000001E-3</v>
      </c>
      <c r="K2886" s="36">
        <v>-0.02</v>
      </c>
      <c r="L2886" s="36">
        <v>-2.5999999999999999E-2</v>
      </c>
      <c r="M2886" s="36">
        <v>-2.7E-2</v>
      </c>
      <c r="N2886" s="36">
        <v>-2.8000000000000001E-2</v>
      </c>
      <c r="O2886" s="36">
        <v>-2.9000000000000001E-2</v>
      </c>
      <c r="P2886" s="36">
        <v>-3.3000000000000002E-2</v>
      </c>
      <c r="Q2886" s="36"/>
      <c r="R2886" s="36"/>
    </row>
    <row r="2887" spans="1:24">
      <c r="A2887" s="83">
        <v>1</v>
      </c>
      <c r="B2887" s="83">
        <v>2019</v>
      </c>
      <c r="F2887" s="36"/>
      <c r="H2887" s="36"/>
      <c r="I2887" s="36"/>
      <c r="J2887" s="36"/>
      <c r="K2887" s="36"/>
      <c r="L2887" s="36"/>
      <c r="M2887" s="36"/>
      <c r="N2887" s="36"/>
      <c r="O2887" s="36"/>
      <c r="P2887" s="36"/>
      <c r="Q2887" s="36"/>
      <c r="R2887" s="36"/>
      <c r="S2887" s="36"/>
      <c r="T2887" s="36"/>
      <c r="U2887" s="36"/>
      <c r="V2887" s="36"/>
      <c r="W2887" s="36"/>
      <c r="X2887" s="36"/>
    </row>
    <row r="2888" spans="1:24">
      <c r="A2888" s="83">
        <v>1</v>
      </c>
      <c r="B2888" s="83">
        <v>2019</v>
      </c>
      <c r="C2888" s="84" t="s">
        <v>572</v>
      </c>
      <c r="F2888" s="36" t="s">
        <v>490</v>
      </c>
      <c r="L2888" s="36"/>
      <c r="M2888" s="36"/>
      <c r="N2888" s="36"/>
      <c r="O2888" s="36"/>
      <c r="P2888" s="36"/>
      <c r="Q2888" s="36"/>
      <c r="R2888" s="36"/>
      <c r="S2888" s="36"/>
      <c r="T2888" s="36"/>
      <c r="U2888" s="36"/>
      <c r="V2888" s="36"/>
      <c r="W2888" s="36"/>
      <c r="X2888" s="36"/>
    </row>
    <row r="2889" spans="1:24">
      <c r="A2889" s="83">
        <v>1</v>
      </c>
      <c r="B2889" s="83">
        <v>2019</v>
      </c>
      <c r="C2889" s="84" t="s">
        <v>572</v>
      </c>
      <c r="D2889" s="84" t="s">
        <v>579</v>
      </c>
      <c r="F2889" s="1" t="s">
        <v>429</v>
      </c>
      <c r="G2889" s="36">
        <v>3.496</v>
      </c>
      <c r="H2889" s="36">
        <v>2.8620000000000001</v>
      </c>
      <c r="I2889" s="36">
        <v>-0.47699999999999998</v>
      </c>
      <c r="J2889" s="36">
        <v>0.245</v>
      </c>
      <c r="K2889" s="36">
        <v>1.073</v>
      </c>
      <c r="L2889" s="36">
        <v>0.33500000000000002</v>
      </c>
      <c r="M2889" s="36">
        <v>-0.17399999999999999</v>
      </c>
      <c r="N2889" s="36">
        <v>-0.54200000000000004</v>
      </c>
      <c r="O2889" s="36">
        <v>-1.5620000000000001</v>
      </c>
      <c r="P2889" s="36">
        <v>-1.8360000000000001</v>
      </c>
      <c r="Q2889" s="36"/>
      <c r="R2889" s="36"/>
    </row>
    <row r="2890" spans="1:24">
      <c r="A2890" s="83">
        <v>1</v>
      </c>
      <c r="B2890" s="83">
        <v>2019</v>
      </c>
      <c r="L2890" s="36"/>
      <c r="M2890" s="36"/>
      <c r="N2890" s="36"/>
      <c r="O2890" s="36"/>
      <c r="P2890" s="36"/>
      <c r="Q2890" s="36"/>
      <c r="R2890" s="36"/>
      <c r="S2890" s="36"/>
      <c r="T2890" s="36"/>
      <c r="U2890" s="36"/>
      <c r="V2890" s="36"/>
      <c r="W2890" s="36"/>
    </row>
    <row r="2891" spans="1:24">
      <c r="A2891" s="83">
        <v>1</v>
      </c>
      <c r="B2891" s="83">
        <v>2019</v>
      </c>
      <c r="C2891" s="84" t="s">
        <v>572</v>
      </c>
      <c r="D2891" s="84" t="s">
        <v>579</v>
      </c>
      <c r="F2891" s="1" t="s">
        <v>431</v>
      </c>
      <c r="H2891" s="36"/>
      <c r="I2891" s="36"/>
      <c r="J2891" s="36"/>
      <c r="K2891" s="36"/>
      <c r="L2891" s="36"/>
      <c r="M2891" s="36"/>
      <c r="N2891" s="36"/>
      <c r="O2891" s="36"/>
      <c r="P2891" s="36"/>
      <c r="Q2891" s="36"/>
      <c r="R2891" s="36"/>
      <c r="S2891" s="36"/>
    </row>
    <row r="2892" spans="1:24">
      <c r="A2892" s="83">
        <v>1</v>
      </c>
      <c r="B2892" s="83">
        <v>2019</v>
      </c>
      <c r="C2892" s="84" t="s">
        <v>572</v>
      </c>
      <c r="D2892" s="84" t="s">
        <v>579</v>
      </c>
      <c r="F2892" s="1" t="s">
        <v>432</v>
      </c>
      <c r="G2892" s="36">
        <v>-0.80100000000000005</v>
      </c>
      <c r="H2892" s="36">
        <v>-2.5859999999999999</v>
      </c>
      <c r="I2892" s="36">
        <v>-4.0510000000000002</v>
      </c>
      <c r="J2892" s="36">
        <v>-5.17</v>
      </c>
      <c r="K2892" s="36">
        <v>-5.7789999999999999</v>
      </c>
      <c r="L2892" s="36">
        <v>-6.2389999999999999</v>
      </c>
      <c r="M2892" s="36">
        <v>-6.6070000000000002</v>
      </c>
      <c r="N2892" s="36">
        <v>-6.8810000000000002</v>
      </c>
      <c r="O2892" s="36">
        <v>-7.1420000000000003</v>
      </c>
      <c r="P2892" s="36">
        <v>-7.399</v>
      </c>
      <c r="Q2892" s="36"/>
      <c r="R2892" s="36"/>
    </row>
    <row r="2893" spans="1:24">
      <c r="A2893" s="83">
        <v>1</v>
      </c>
      <c r="B2893" s="83">
        <v>2019</v>
      </c>
      <c r="C2893" s="84" t="s">
        <v>572</v>
      </c>
      <c r="D2893" s="84" t="s">
        <v>579</v>
      </c>
      <c r="F2893" s="1" t="s">
        <v>433</v>
      </c>
      <c r="G2893" s="36">
        <v>-15.012</v>
      </c>
      <c r="H2893" s="36">
        <v>-33.817999999999998</v>
      </c>
      <c r="I2893" s="36">
        <v>-39.831000000000003</v>
      </c>
      <c r="J2893" s="36">
        <v>-54.497</v>
      </c>
      <c r="K2893" s="36">
        <v>-63.16</v>
      </c>
      <c r="L2893" s="36">
        <v>-71.378</v>
      </c>
      <c r="M2893" s="36">
        <v>-78.674999999999997</v>
      </c>
      <c r="N2893" s="36">
        <v>-85.983000000000004</v>
      </c>
      <c r="O2893" s="36">
        <v>-92.774000000000001</v>
      </c>
      <c r="P2893" s="36">
        <v>-98.185000000000002</v>
      </c>
      <c r="Q2893" s="36"/>
      <c r="R2893" s="36"/>
    </row>
    <row r="2894" spans="1:24">
      <c r="A2894" s="83">
        <v>1</v>
      </c>
      <c r="B2894" s="83">
        <v>2019</v>
      </c>
      <c r="F2894" s="36"/>
      <c r="M2894" s="36"/>
      <c r="N2894" s="36"/>
      <c r="O2894" s="36"/>
      <c r="P2894" s="36"/>
      <c r="Q2894" s="36"/>
      <c r="R2894" s="36"/>
      <c r="S2894" s="36"/>
      <c r="T2894" s="36"/>
      <c r="U2894" s="36"/>
      <c r="V2894" s="36"/>
      <c r="W2894" s="36"/>
      <c r="X2894" s="36"/>
    </row>
    <row r="2895" spans="1:24">
      <c r="A2895" s="83">
        <v>1</v>
      </c>
      <c r="B2895" s="83">
        <v>2019</v>
      </c>
      <c r="C2895" s="84" t="s">
        <v>572</v>
      </c>
      <c r="D2895" s="84" t="s">
        <v>580</v>
      </c>
      <c r="F2895" s="1" t="s">
        <v>295</v>
      </c>
      <c r="G2895" s="36">
        <v>-0.14399999999999999</v>
      </c>
      <c r="H2895" s="36">
        <v>-0.998</v>
      </c>
      <c r="I2895" s="36">
        <v>-2.3959999999999999</v>
      </c>
      <c r="J2895" s="36">
        <v>-4.2519999999999998</v>
      </c>
      <c r="K2895" s="36">
        <v>-6.548</v>
      </c>
      <c r="L2895" s="36">
        <v>-9.0079999999999991</v>
      </c>
      <c r="M2895" s="36">
        <v>-11.791</v>
      </c>
      <c r="N2895" s="36">
        <v>-14.946999999999999</v>
      </c>
      <c r="O2895" s="36">
        <v>-18.638999999999999</v>
      </c>
      <c r="P2895" s="36">
        <v>-22.734999999999999</v>
      </c>
      <c r="Q2895" s="36"/>
      <c r="R2895" s="36"/>
    </row>
    <row r="2896" spans="1:24">
      <c r="A2896" s="83">
        <v>1</v>
      </c>
      <c r="B2896" s="83">
        <v>2019</v>
      </c>
      <c r="F2896" s="36"/>
      <c r="H2896" s="36"/>
      <c r="I2896" s="36"/>
      <c r="J2896" s="36"/>
      <c r="K2896" s="36"/>
      <c r="L2896" s="36"/>
      <c r="M2896" s="36"/>
      <c r="N2896" s="36"/>
      <c r="O2896" s="36"/>
      <c r="P2896" s="36"/>
      <c r="Q2896" s="36"/>
      <c r="R2896" s="36"/>
      <c r="S2896" s="36"/>
      <c r="T2896" s="36"/>
      <c r="U2896" s="36"/>
      <c r="V2896" s="36"/>
      <c r="W2896" s="36"/>
      <c r="X2896" s="36"/>
    </row>
    <row r="2897" spans="1:24">
      <c r="A2897" s="83">
        <v>1</v>
      </c>
      <c r="B2897" s="83">
        <v>2019</v>
      </c>
      <c r="C2897" s="84" t="s">
        <v>570</v>
      </c>
      <c r="F2897" s="36" t="s">
        <v>156</v>
      </c>
      <c r="G2897" s="36"/>
      <c r="H2897" s="36"/>
      <c r="I2897" s="36"/>
      <c r="J2897" s="36"/>
      <c r="K2897" s="36"/>
      <c r="L2897" s="36"/>
      <c r="M2897" s="36"/>
      <c r="N2897" s="36"/>
      <c r="O2897" s="36"/>
      <c r="P2897" s="36"/>
      <c r="Q2897" s="36"/>
    </row>
    <row r="2898" spans="1:24">
      <c r="A2898" s="83">
        <v>1</v>
      </c>
      <c r="B2898" s="83">
        <v>2019</v>
      </c>
      <c r="C2898" s="84" t="s">
        <v>570</v>
      </c>
      <c r="F2898" s="36" t="s">
        <v>491</v>
      </c>
      <c r="H2898" s="36"/>
      <c r="I2898" s="36"/>
      <c r="J2898" s="36"/>
      <c r="K2898" s="36"/>
      <c r="L2898" s="36"/>
      <c r="M2898" s="36"/>
      <c r="N2898" s="36"/>
      <c r="O2898" s="36"/>
      <c r="P2898" s="36"/>
      <c r="Q2898" s="36"/>
      <c r="R2898" s="36"/>
      <c r="S2898" s="36"/>
      <c r="T2898" s="36"/>
      <c r="U2898" s="36"/>
      <c r="V2898" s="36"/>
      <c r="W2898" s="36"/>
      <c r="X2898" s="36"/>
    </row>
    <row r="2899" spans="1:24">
      <c r="A2899" s="83">
        <v>1</v>
      </c>
      <c r="B2899" s="83">
        <v>2019</v>
      </c>
      <c r="C2899" s="84" t="s">
        <v>570</v>
      </c>
      <c r="D2899" s="84" t="s">
        <v>578</v>
      </c>
      <c r="F2899" s="1" t="s">
        <v>503</v>
      </c>
      <c r="G2899" s="36">
        <v>23.076000000000001</v>
      </c>
      <c r="H2899" s="36">
        <v>16.562999999999999</v>
      </c>
      <c r="I2899" s="36">
        <v>17.954000000000001</v>
      </c>
      <c r="J2899" s="36">
        <v>17.239999999999998</v>
      </c>
      <c r="K2899" s="36">
        <v>15.537000000000001</v>
      </c>
      <c r="L2899" s="36">
        <v>13.47</v>
      </c>
      <c r="M2899" s="36">
        <v>8.9369999999999994</v>
      </c>
      <c r="N2899" s="36">
        <v>2.2890000000000001</v>
      </c>
      <c r="O2899" s="36">
        <v>-3.88</v>
      </c>
      <c r="P2899" s="36">
        <v>-9.3729999999999993</v>
      </c>
      <c r="Q2899" s="36"/>
      <c r="R2899" s="36"/>
    </row>
    <row r="2900" spans="1:24">
      <c r="A2900" s="83">
        <v>1</v>
      </c>
      <c r="B2900" s="83">
        <v>2019</v>
      </c>
      <c r="C2900" s="84" t="s">
        <v>570</v>
      </c>
      <c r="D2900" s="84" t="s">
        <v>578</v>
      </c>
      <c r="F2900" s="1" t="s">
        <v>504</v>
      </c>
      <c r="G2900" s="36">
        <v>-13.801</v>
      </c>
      <c r="H2900" s="36">
        <v>-13.686999999999999</v>
      </c>
      <c r="I2900" s="36">
        <v>-12.087</v>
      </c>
      <c r="J2900" s="36">
        <v>-8.7379999999999995</v>
      </c>
      <c r="K2900" s="36">
        <v>-3.5089999999999999</v>
      </c>
      <c r="L2900" s="36">
        <v>0.52400000000000002</v>
      </c>
      <c r="M2900" s="36">
        <v>2.085</v>
      </c>
      <c r="N2900" s="36">
        <v>2.5470000000000002</v>
      </c>
      <c r="O2900" s="36">
        <v>2.8380000000000001</v>
      </c>
      <c r="P2900" s="36">
        <v>3.234</v>
      </c>
      <c r="Q2900" s="36"/>
      <c r="R2900" s="36"/>
    </row>
    <row r="2901" spans="1:24">
      <c r="A2901" s="83">
        <v>1</v>
      </c>
      <c r="B2901" s="83">
        <v>2019</v>
      </c>
      <c r="C2901" s="84" t="s">
        <v>570</v>
      </c>
      <c r="D2901" s="84" t="s">
        <v>578</v>
      </c>
      <c r="F2901" s="1" t="s">
        <v>532</v>
      </c>
      <c r="G2901" s="36">
        <v>0.69799999999999995</v>
      </c>
      <c r="H2901" s="36">
        <v>-3.2290000000000001</v>
      </c>
      <c r="I2901" s="36">
        <v>-2.5489999999999999</v>
      </c>
      <c r="J2901" s="36">
        <v>-3.8839999999999999</v>
      </c>
      <c r="K2901" s="36">
        <v>-3.9620000000000002</v>
      </c>
      <c r="L2901" s="36">
        <v>-3.903</v>
      </c>
      <c r="M2901" s="36">
        <v>-4.3390000000000004</v>
      </c>
      <c r="N2901" s="36">
        <v>-6.5880000000000001</v>
      </c>
      <c r="O2901" s="36">
        <v>-8.0709999999999997</v>
      </c>
      <c r="P2901" s="36">
        <v>-9.1300000000000008</v>
      </c>
      <c r="Q2901" s="36"/>
      <c r="R2901" s="36"/>
    </row>
    <row r="2902" spans="1:24">
      <c r="A2902" s="83">
        <v>1</v>
      </c>
      <c r="B2902" s="83">
        <v>2019</v>
      </c>
      <c r="C2902" s="84" t="s">
        <v>570</v>
      </c>
      <c r="D2902" s="84" t="s">
        <v>578</v>
      </c>
      <c r="F2902" s="1" t="s">
        <v>296</v>
      </c>
      <c r="G2902" s="36">
        <v>3.0739999999999998</v>
      </c>
      <c r="H2902" s="36">
        <v>5.5339999999999998</v>
      </c>
      <c r="I2902" s="36">
        <v>5.6619999999999999</v>
      </c>
      <c r="J2902" s="36">
        <v>4.7119999999999997</v>
      </c>
      <c r="K2902" s="36">
        <v>3.43</v>
      </c>
      <c r="L2902" s="36">
        <v>4.5170000000000003</v>
      </c>
      <c r="M2902" s="36">
        <v>5.7779999999999996</v>
      </c>
      <c r="N2902" s="36">
        <v>6.6340000000000003</v>
      </c>
      <c r="O2902" s="36">
        <v>6.4530000000000003</v>
      </c>
      <c r="P2902" s="36">
        <v>7.5570000000000004</v>
      </c>
      <c r="Q2902" s="36"/>
      <c r="R2902" s="36"/>
    </row>
    <row r="2903" spans="1:24">
      <c r="A2903" s="83">
        <v>1</v>
      </c>
      <c r="B2903" s="83">
        <v>2019</v>
      </c>
      <c r="F2903" s="36"/>
      <c r="H2903" s="36"/>
      <c r="I2903" s="36"/>
      <c r="J2903" s="36"/>
      <c r="K2903" s="36"/>
      <c r="L2903" s="36"/>
      <c r="M2903" s="36"/>
      <c r="N2903" s="36"/>
      <c r="O2903" s="36"/>
      <c r="P2903" s="36"/>
      <c r="Q2903" s="36"/>
      <c r="R2903" s="36"/>
      <c r="S2903" s="36"/>
      <c r="T2903" s="36"/>
      <c r="U2903" s="36"/>
      <c r="V2903" s="36"/>
      <c r="W2903" s="36"/>
      <c r="X2903" s="36"/>
    </row>
    <row r="2904" spans="1:24">
      <c r="A2904" s="83">
        <v>1</v>
      </c>
      <c r="B2904" s="83">
        <v>2019</v>
      </c>
      <c r="C2904" s="84" t="s">
        <v>570</v>
      </c>
      <c r="F2904" s="36" t="s">
        <v>545</v>
      </c>
      <c r="G2904" s="36"/>
      <c r="H2904" s="36"/>
      <c r="I2904" s="36"/>
      <c r="J2904" s="36"/>
      <c r="K2904" s="36"/>
      <c r="L2904" s="36"/>
      <c r="M2904" s="36"/>
      <c r="N2904" s="36"/>
      <c r="O2904" s="36"/>
      <c r="P2904" s="36"/>
      <c r="Q2904" s="36"/>
      <c r="R2904" s="36"/>
      <c r="S2904" s="36"/>
      <c r="T2904" s="36"/>
    </row>
    <row r="2905" spans="1:24">
      <c r="A2905" s="83">
        <v>1</v>
      </c>
      <c r="B2905" s="83">
        <v>2019</v>
      </c>
      <c r="C2905" s="84" t="s">
        <v>570</v>
      </c>
      <c r="D2905" s="84" t="s">
        <v>579</v>
      </c>
      <c r="F2905" s="1" t="s">
        <v>429</v>
      </c>
      <c r="G2905" s="36"/>
      <c r="H2905" s="36"/>
      <c r="I2905" s="36"/>
      <c r="J2905" s="36"/>
      <c r="K2905" s="36"/>
      <c r="L2905" s="36"/>
      <c r="M2905" s="36"/>
      <c r="N2905" s="36"/>
      <c r="O2905" s="36"/>
      <c r="P2905" s="36"/>
      <c r="Q2905" s="36"/>
      <c r="R2905" s="36"/>
      <c r="S2905" s="36"/>
    </row>
    <row r="2906" spans="1:24">
      <c r="A2906" s="83">
        <v>1</v>
      </c>
      <c r="B2906" s="83">
        <v>2019</v>
      </c>
      <c r="C2906" s="84" t="s">
        <v>570</v>
      </c>
      <c r="D2906" s="84" t="s">
        <v>579</v>
      </c>
      <c r="F2906" s="1" t="s">
        <v>288</v>
      </c>
      <c r="G2906" s="36">
        <v>3.9</v>
      </c>
      <c r="H2906" s="36">
        <v>3.3</v>
      </c>
      <c r="I2906" s="36">
        <v>3.6</v>
      </c>
      <c r="J2906" s="36">
        <v>4.8</v>
      </c>
      <c r="K2906" s="36">
        <v>5.4999999999999902</v>
      </c>
      <c r="L2906" s="36">
        <v>5.9</v>
      </c>
      <c r="M2906" s="36">
        <v>6</v>
      </c>
      <c r="N2906" s="36">
        <v>4.4999999999999902</v>
      </c>
      <c r="O2906" s="36">
        <v>2.4</v>
      </c>
      <c r="P2906" s="36">
        <v>0.2</v>
      </c>
      <c r="Q2906" s="36"/>
      <c r="R2906" s="36"/>
    </row>
    <row r="2907" spans="1:24">
      <c r="A2907" s="83">
        <v>1</v>
      </c>
      <c r="B2907" s="83">
        <v>2019</v>
      </c>
      <c r="C2907" s="84" t="s">
        <v>570</v>
      </c>
      <c r="D2907" s="84" t="s">
        <v>579</v>
      </c>
      <c r="F2907" s="1" t="s">
        <v>296</v>
      </c>
      <c r="G2907" s="36">
        <v>-1.7150000000000001</v>
      </c>
      <c r="H2907" s="36">
        <v>-3.347</v>
      </c>
      <c r="I2907" s="36">
        <v>-4.4340000000000002</v>
      </c>
      <c r="J2907" s="36">
        <v>-2.27</v>
      </c>
      <c r="K2907" s="36">
        <v>1.53</v>
      </c>
      <c r="L2907" s="36">
        <v>2.41</v>
      </c>
      <c r="M2907" s="36">
        <v>3.262</v>
      </c>
      <c r="N2907" s="36">
        <v>4.0170000000000003</v>
      </c>
      <c r="O2907" s="36">
        <v>5.173</v>
      </c>
      <c r="P2907" s="36">
        <v>7.2080000000000002</v>
      </c>
      <c r="Q2907" s="36"/>
      <c r="R2907" s="36"/>
    </row>
    <row r="2908" spans="1:24">
      <c r="A2908" s="83">
        <v>1</v>
      </c>
      <c r="B2908" s="83">
        <v>2019</v>
      </c>
      <c r="F2908" s="36"/>
      <c r="H2908" s="36"/>
      <c r="I2908" s="36"/>
      <c r="J2908" s="36"/>
      <c r="K2908" s="36"/>
      <c r="L2908" s="36"/>
      <c r="M2908" s="48"/>
      <c r="N2908" s="48"/>
      <c r="O2908" s="48"/>
      <c r="P2908" s="48"/>
      <c r="Q2908" s="48"/>
      <c r="R2908" s="48"/>
      <c r="S2908" s="48"/>
      <c r="T2908" s="48"/>
      <c r="U2908" s="48"/>
      <c r="V2908" s="48"/>
      <c r="W2908" s="48"/>
      <c r="X2908" s="48"/>
    </row>
    <row r="2909" spans="1:24">
      <c r="A2909" s="83">
        <v>1</v>
      </c>
      <c r="B2909" s="83">
        <v>2019</v>
      </c>
      <c r="C2909" s="84" t="s">
        <v>570</v>
      </c>
      <c r="D2909" s="84" t="s">
        <v>579</v>
      </c>
      <c r="F2909" s="1" t="s">
        <v>431</v>
      </c>
      <c r="G2909" s="36">
        <v>8.9999999999999993E-3</v>
      </c>
      <c r="H2909" s="36">
        <v>0.34599999999999997</v>
      </c>
      <c r="I2909" s="36">
        <v>0.245</v>
      </c>
      <c r="J2909" s="36">
        <v>0.11799999999999999</v>
      </c>
      <c r="K2909" s="36">
        <v>-0.222</v>
      </c>
      <c r="L2909" s="36">
        <v>-0.497</v>
      </c>
      <c r="M2909" s="36">
        <v>-0.71499999999999997</v>
      </c>
      <c r="N2909" s="36">
        <v>-0.83699999999999997</v>
      </c>
      <c r="O2909" s="36">
        <v>-0.88100000000000001</v>
      </c>
      <c r="P2909" s="36">
        <v>-0.98299999999999998</v>
      </c>
      <c r="Q2909" s="36"/>
      <c r="R2909" s="36"/>
    </row>
    <row r="2910" spans="1:24">
      <c r="A2910" s="83">
        <v>1</v>
      </c>
      <c r="B2910" s="83">
        <v>2019</v>
      </c>
      <c r="F2910" s="36"/>
      <c r="H2910" s="36"/>
      <c r="I2910" s="36"/>
      <c r="J2910" s="36"/>
      <c r="K2910" s="36"/>
      <c r="L2910" s="36"/>
      <c r="M2910" s="36"/>
      <c r="N2910" s="36"/>
      <c r="O2910" s="36"/>
      <c r="P2910" s="36"/>
      <c r="Q2910" s="36"/>
      <c r="R2910" s="36"/>
      <c r="S2910" s="36"/>
      <c r="T2910" s="36"/>
      <c r="U2910" s="36"/>
      <c r="V2910" s="36"/>
      <c r="W2910" s="36"/>
      <c r="X2910" s="36"/>
    </row>
    <row r="2911" spans="1:24">
      <c r="A2911" s="83">
        <v>1</v>
      </c>
      <c r="B2911" s="83">
        <v>2019</v>
      </c>
      <c r="C2911" s="84" t="s">
        <v>570</v>
      </c>
      <c r="D2911" s="84" t="s">
        <v>580</v>
      </c>
      <c r="F2911" s="1" t="s">
        <v>450</v>
      </c>
      <c r="G2911" s="36"/>
      <c r="H2911" s="36"/>
      <c r="I2911" s="36"/>
      <c r="J2911" s="36"/>
      <c r="K2911" s="36"/>
      <c r="L2911" s="36"/>
      <c r="M2911" s="36"/>
      <c r="N2911" s="36"/>
      <c r="O2911" s="36"/>
      <c r="P2911" s="36"/>
      <c r="Q2911" s="36"/>
      <c r="R2911" s="36"/>
      <c r="S2911" s="36"/>
      <c r="T2911" s="36"/>
      <c r="U2911" s="36"/>
      <c r="V2911" s="36"/>
      <c r="W2911" s="36"/>
    </row>
    <row r="2912" spans="1:24">
      <c r="A2912" s="83">
        <v>1</v>
      </c>
      <c r="B2912" s="83">
        <v>2019</v>
      </c>
      <c r="C2912" s="84" t="s">
        <v>570</v>
      </c>
      <c r="D2912" s="84" t="s">
        <v>580</v>
      </c>
      <c r="F2912" s="1" t="s">
        <v>521</v>
      </c>
      <c r="G2912" s="36">
        <v>-0.17699999999999999</v>
      </c>
      <c r="H2912" s="36">
        <v>-0.88900000000000001</v>
      </c>
      <c r="I2912" s="36">
        <v>-2.1909999999999998</v>
      </c>
      <c r="J2912" s="36">
        <v>-4.0730000000000004</v>
      </c>
      <c r="K2912" s="36">
        <v>-6.0410000000000004</v>
      </c>
      <c r="L2912" s="36">
        <v>-7.6079999999999997</v>
      </c>
      <c r="M2912" s="36">
        <v>-8.8260000000000005</v>
      </c>
      <c r="N2912" s="36">
        <v>-9.7289999999999992</v>
      </c>
      <c r="O2912" s="36">
        <v>-10.358000000000001</v>
      </c>
      <c r="P2912" s="36">
        <v>-10.683</v>
      </c>
      <c r="Q2912" s="36"/>
      <c r="R2912" s="36"/>
    </row>
    <row r="2913" spans="1:24">
      <c r="A2913" s="83">
        <v>1</v>
      </c>
      <c r="B2913" s="83">
        <v>2019</v>
      </c>
      <c r="C2913" s="84" t="s">
        <v>570</v>
      </c>
      <c r="D2913" s="84" t="s">
        <v>580</v>
      </c>
      <c r="F2913" s="1" t="s">
        <v>295</v>
      </c>
      <c r="G2913" s="36">
        <v>-4.6820000000000004</v>
      </c>
      <c r="H2913" s="36">
        <v>-17.218</v>
      </c>
      <c r="I2913" s="36">
        <v>-39.161999999999999</v>
      </c>
      <c r="J2913" s="36">
        <v>-50.459000000000003</v>
      </c>
      <c r="K2913" s="36">
        <v>-47.061999999999998</v>
      </c>
      <c r="L2913" s="36">
        <v>-33.256</v>
      </c>
      <c r="M2913" s="36">
        <v>-24.274000000000001</v>
      </c>
      <c r="N2913" s="36">
        <v>-17.297999999999998</v>
      </c>
      <c r="O2913" s="36">
        <v>-12.811</v>
      </c>
      <c r="P2913" s="36">
        <v>-8.48</v>
      </c>
      <c r="Q2913" s="36"/>
      <c r="R2913" s="36"/>
    </row>
    <row r="2914" spans="1:24">
      <c r="A2914" s="83">
        <v>1</v>
      </c>
      <c r="B2914" s="83">
        <v>2019</v>
      </c>
      <c r="G2914" s="36"/>
      <c r="M2914" s="36"/>
      <c r="N2914" s="36"/>
      <c r="O2914" s="36"/>
      <c r="P2914" s="36"/>
      <c r="Q2914" s="36"/>
      <c r="R2914" s="36"/>
      <c r="S2914" s="36"/>
      <c r="T2914" s="36"/>
      <c r="U2914" s="36"/>
      <c r="V2914" s="36"/>
      <c r="W2914" s="36"/>
      <c r="X2914" s="36"/>
    </row>
    <row r="2915" spans="1:24">
      <c r="A2915" s="83">
        <v>1</v>
      </c>
      <c r="B2915" s="83">
        <v>2019</v>
      </c>
      <c r="C2915" s="84" t="s">
        <v>571</v>
      </c>
      <c r="F2915" s="36" t="s">
        <v>159</v>
      </c>
      <c r="G2915" s="36"/>
      <c r="H2915" s="36"/>
      <c r="I2915" s="36"/>
      <c r="J2915" s="36"/>
      <c r="K2915" s="36"/>
      <c r="L2915" s="36"/>
      <c r="M2915" s="36"/>
      <c r="N2915" s="36"/>
      <c r="O2915" s="36"/>
      <c r="P2915" s="36"/>
      <c r="Q2915" s="36"/>
    </row>
    <row r="2916" spans="1:24">
      <c r="A2916" s="83">
        <v>1</v>
      </c>
      <c r="B2916" s="83">
        <v>2019</v>
      </c>
      <c r="C2916" s="84" t="s">
        <v>571</v>
      </c>
      <c r="F2916" s="36" t="s">
        <v>491</v>
      </c>
      <c r="M2916" s="36"/>
      <c r="N2916" s="36"/>
      <c r="O2916" s="36"/>
      <c r="P2916" s="36"/>
      <c r="Q2916" s="36"/>
      <c r="R2916" s="36"/>
      <c r="S2916" s="36"/>
      <c r="T2916" s="36"/>
      <c r="U2916" s="36"/>
      <c r="V2916" s="36"/>
      <c r="W2916" s="36"/>
      <c r="X2916" s="36"/>
    </row>
    <row r="2917" spans="1:24">
      <c r="A2917" s="83">
        <v>1</v>
      </c>
      <c r="B2917" s="83">
        <v>2019</v>
      </c>
      <c r="C2917" s="84" t="s">
        <v>571</v>
      </c>
      <c r="D2917" s="84" t="s">
        <v>578</v>
      </c>
      <c r="F2917" s="1" t="s">
        <v>562</v>
      </c>
      <c r="G2917" s="36">
        <v>33.886000000000003</v>
      </c>
      <c r="H2917" s="36">
        <v>36.965000000000003</v>
      </c>
      <c r="I2917" s="36">
        <v>36.643999999999998</v>
      </c>
      <c r="J2917" s="36">
        <v>36.884</v>
      </c>
      <c r="K2917" s="36">
        <v>37.463000000000001</v>
      </c>
      <c r="L2917" s="36">
        <v>38.091999999999999</v>
      </c>
      <c r="M2917" s="36">
        <v>38.667999999999999</v>
      </c>
      <c r="N2917" s="36">
        <v>39.292999999999999</v>
      </c>
      <c r="O2917" s="36">
        <v>39.619999999999997</v>
      </c>
      <c r="P2917" s="36">
        <v>39.896999999999998</v>
      </c>
      <c r="Q2917" s="36"/>
      <c r="R2917" s="36"/>
    </row>
    <row r="2918" spans="1:24">
      <c r="A2918" s="83">
        <v>1</v>
      </c>
      <c r="B2918" s="83">
        <v>2019</v>
      </c>
      <c r="C2918" s="84" t="s">
        <v>571</v>
      </c>
      <c r="D2918" s="84" t="s">
        <v>578</v>
      </c>
      <c r="F2918" s="1" t="s">
        <v>503</v>
      </c>
      <c r="G2918" s="36">
        <v>-11.2</v>
      </c>
      <c r="H2918" s="36">
        <v>-13.164999999999999</v>
      </c>
      <c r="I2918" s="36">
        <v>-7.6059999999999999</v>
      </c>
      <c r="J2918" s="36">
        <v>-17.129000000000001</v>
      </c>
      <c r="K2918" s="36">
        <v>-25.509</v>
      </c>
      <c r="L2918" s="36">
        <v>-31.637</v>
      </c>
      <c r="M2918" s="36">
        <v>-38.484999999999999</v>
      </c>
      <c r="N2918" s="36">
        <v>-56.021999999999998</v>
      </c>
      <c r="O2918" s="36">
        <v>-49.978000000000002</v>
      </c>
      <c r="P2918" s="36">
        <v>-54.073</v>
      </c>
      <c r="Q2918" s="36"/>
      <c r="R2918" s="36"/>
    </row>
    <row r="2919" spans="1:24">
      <c r="A2919" s="83">
        <v>1</v>
      </c>
      <c r="B2919" s="83">
        <v>2019</v>
      </c>
      <c r="C2919" s="84" t="s">
        <v>571</v>
      </c>
      <c r="D2919" s="84" t="s">
        <v>578</v>
      </c>
      <c r="F2919" s="1" t="s">
        <v>504</v>
      </c>
      <c r="G2919" s="36">
        <v>-17.454000000000001</v>
      </c>
      <c r="H2919" s="36">
        <v>-19.466999999999999</v>
      </c>
      <c r="I2919" s="36">
        <v>-22.491</v>
      </c>
      <c r="J2919" s="36">
        <v>-24.812999999999999</v>
      </c>
      <c r="K2919" s="36">
        <v>-26.443999999999999</v>
      </c>
      <c r="L2919" s="36">
        <v>-22.6</v>
      </c>
      <c r="M2919" s="36">
        <v>-20.54</v>
      </c>
      <c r="N2919" s="36">
        <v>-24.14</v>
      </c>
      <c r="O2919" s="36">
        <v>-25.344000000000001</v>
      </c>
      <c r="P2919" s="36">
        <v>-25.402000000000001</v>
      </c>
      <c r="Q2919" s="36"/>
      <c r="R2919" s="36"/>
    </row>
    <row r="2920" spans="1:24">
      <c r="A2920" s="83">
        <v>1</v>
      </c>
      <c r="B2920" s="83">
        <v>2019</v>
      </c>
      <c r="C2920" s="84" t="s">
        <v>571</v>
      </c>
      <c r="D2920" s="84" t="s">
        <v>578</v>
      </c>
      <c r="F2920" s="1" t="s">
        <v>532</v>
      </c>
      <c r="G2920" s="36">
        <v>1.5649999999999999</v>
      </c>
      <c r="H2920" s="36">
        <v>-1.129</v>
      </c>
      <c r="I2920" s="36">
        <v>-4.9370000000000003</v>
      </c>
      <c r="J2920" s="36">
        <v>-8.1229999999999993</v>
      </c>
      <c r="K2920" s="36">
        <v>-8.0519999999999996</v>
      </c>
      <c r="L2920" s="36">
        <v>-8.8759999999999994</v>
      </c>
      <c r="M2920" s="36">
        <v>-9.6859999999999999</v>
      </c>
      <c r="N2920" s="36">
        <v>-9.16</v>
      </c>
      <c r="O2920" s="36">
        <v>-9.8369999999999997</v>
      </c>
      <c r="P2920" s="36">
        <v>-10.726000000000001</v>
      </c>
      <c r="Q2920" s="36"/>
      <c r="R2920" s="36"/>
    </row>
    <row r="2921" spans="1:24">
      <c r="A2921" s="83">
        <v>1</v>
      </c>
      <c r="B2921" s="83">
        <v>2019</v>
      </c>
      <c r="C2921" s="84" t="s">
        <v>571</v>
      </c>
      <c r="D2921" s="84" t="s">
        <v>578</v>
      </c>
      <c r="F2921" s="1" t="s">
        <v>296</v>
      </c>
      <c r="G2921" s="36">
        <v>4.2969999999999997</v>
      </c>
      <c r="H2921" s="36">
        <v>-1.752</v>
      </c>
      <c r="I2921" s="36">
        <v>1.1160000000000001</v>
      </c>
      <c r="J2921" s="36">
        <v>0.47199999999999998</v>
      </c>
      <c r="K2921" s="36">
        <v>-12.683</v>
      </c>
      <c r="L2921" s="36">
        <v>10.487</v>
      </c>
      <c r="M2921" s="36">
        <v>-2.6110000000000002</v>
      </c>
      <c r="N2921" s="36">
        <v>-2.258</v>
      </c>
      <c r="O2921" s="36">
        <v>1.2789999999999999</v>
      </c>
      <c r="P2921" s="36">
        <v>-15.927</v>
      </c>
      <c r="Q2921" s="36"/>
      <c r="R2921" s="36"/>
    </row>
    <row r="2922" spans="1:24">
      <c r="A2922" s="83">
        <v>1</v>
      </c>
      <c r="B2922" s="83">
        <v>2019</v>
      </c>
      <c r="M2922" s="36"/>
      <c r="N2922" s="36"/>
      <c r="O2922" s="36"/>
      <c r="P2922" s="36"/>
      <c r="Q2922" s="36"/>
      <c r="R2922" s="36"/>
      <c r="S2922" s="36"/>
      <c r="T2922" s="36"/>
      <c r="U2922" s="36"/>
      <c r="V2922" s="36"/>
      <c r="W2922" s="36"/>
      <c r="X2922" s="36"/>
    </row>
    <row r="2923" spans="1:24">
      <c r="A2923" s="83">
        <v>1</v>
      </c>
      <c r="B2923" s="83">
        <v>2019</v>
      </c>
      <c r="C2923" s="84" t="s">
        <v>571</v>
      </c>
      <c r="F2923" s="1" t="s">
        <v>490</v>
      </c>
      <c r="G2923" s="36"/>
      <c r="M2923" s="36"/>
      <c r="N2923" s="36"/>
      <c r="O2923" s="36"/>
      <c r="P2923" s="36"/>
      <c r="Q2923" s="36"/>
      <c r="R2923" s="36"/>
      <c r="S2923" s="36"/>
      <c r="T2923" s="36"/>
      <c r="U2923" s="36"/>
      <c r="V2923" s="36"/>
      <c r="W2923" s="36"/>
      <c r="X2923" s="36"/>
    </row>
    <row r="2924" spans="1:24">
      <c r="A2924" s="83">
        <v>1</v>
      </c>
      <c r="B2924" s="83">
        <v>2019</v>
      </c>
      <c r="C2924" s="84" t="s">
        <v>571</v>
      </c>
      <c r="D2924" s="84" t="s">
        <v>579</v>
      </c>
      <c r="F2924" s="36" t="s">
        <v>429</v>
      </c>
      <c r="L2924" s="36"/>
      <c r="M2924" s="36"/>
      <c r="N2924" s="36"/>
      <c r="O2924" s="36"/>
      <c r="P2924" s="36"/>
      <c r="Q2924" s="36"/>
      <c r="R2924" s="36"/>
      <c r="S2924" s="36"/>
      <c r="T2924" s="36"/>
      <c r="U2924" s="36"/>
      <c r="V2924" s="36"/>
      <c r="W2924" s="36"/>
    </row>
    <row r="2925" spans="1:24">
      <c r="A2925" s="83">
        <v>1</v>
      </c>
      <c r="B2925" s="83">
        <v>2019</v>
      </c>
      <c r="C2925" s="84" t="s">
        <v>571</v>
      </c>
      <c r="D2925" s="84" t="s">
        <v>579</v>
      </c>
      <c r="F2925" s="36" t="s">
        <v>288</v>
      </c>
      <c r="G2925" s="36">
        <v>-8.0670000000000002</v>
      </c>
      <c r="H2925" s="36">
        <v>-11.156000000000001</v>
      </c>
      <c r="I2925" s="36">
        <v>-12.436</v>
      </c>
      <c r="J2925" s="36">
        <v>-12.368</v>
      </c>
      <c r="K2925" s="36">
        <v>-12.766999999999999</v>
      </c>
      <c r="L2925" s="36">
        <v>-13.064</v>
      </c>
      <c r="M2925" s="36">
        <v>-13.552</v>
      </c>
      <c r="N2925" s="36">
        <v>-13.943</v>
      </c>
      <c r="O2925" s="36">
        <v>-14.429</v>
      </c>
      <c r="P2925" s="36">
        <v>-14.923999999999999</v>
      </c>
      <c r="Q2925" s="36"/>
      <c r="R2925" s="36"/>
    </row>
    <row r="2926" spans="1:24">
      <c r="A2926" s="83">
        <v>1</v>
      </c>
      <c r="B2926" s="83">
        <v>2019</v>
      </c>
      <c r="C2926" s="84" t="s">
        <v>571</v>
      </c>
      <c r="D2926" s="84" t="s">
        <v>579</v>
      </c>
      <c r="F2926" s="36" t="s">
        <v>290</v>
      </c>
      <c r="G2926" s="36">
        <v>-7.4139999999999997</v>
      </c>
      <c r="H2926" s="36">
        <v>-6.8209999999999997</v>
      </c>
      <c r="I2926" s="36">
        <v>-10.420999999999999</v>
      </c>
      <c r="J2926" s="36">
        <v>-9.59</v>
      </c>
      <c r="K2926" s="36">
        <v>-9.1839999999999993</v>
      </c>
      <c r="L2926" s="36">
        <v>-8.6259999999999994</v>
      </c>
      <c r="M2926" s="36">
        <v>-10.081</v>
      </c>
      <c r="N2926" s="36">
        <v>-11.379</v>
      </c>
      <c r="O2926" s="36">
        <v>-12.478999999999999</v>
      </c>
      <c r="P2926" s="36">
        <v>-8</v>
      </c>
      <c r="Q2926" s="36"/>
      <c r="R2926" s="36"/>
    </row>
    <row r="2927" spans="1:24">
      <c r="A2927" s="83">
        <v>1</v>
      </c>
      <c r="B2927" s="83">
        <v>2019</v>
      </c>
      <c r="C2927" s="84" t="s">
        <v>571</v>
      </c>
      <c r="D2927" s="84" t="s">
        <v>579</v>
      </c>
      <c r="F2927" s="36" t="s">
        <v>528</v>
      </c>
      <c r="G2927" s="36">
        <v>0.79600000000000004</v>
      </c>
      <c r="H2927" s="36">
        <v>-6.0010000000000003</v>
      </c>
      <c r="I2927" s="36">
        <v>-7.2610000000000001</v>
      </c>
      <c r="J2927" s="36">
        <v>-7.9770000000000003</v>
      </c>
      <c r="K2927" s="36">
        <v>-8.7550000000000008</v>
      </c>
      <c r="L2927" s="36">
        <v>-7.8369999999999997</v>
      </c>
      <c r="M2927" s="36">
        <v>-6.9690000000000003</v>
      </c>
      <c r="N2927" s="36">
        <v>-6.468</v>
      </c>
      <c r="O2927" s="36">
        <v>-6.5090000000000003</v>
      </c>
      <c r="P2927" s="36">
        <v>-6.7990000000000004</v>
      </c>
      <c r="Q2927" s="36"/>
      <c r="R2927" s="36"/>
    </row>
    <row r="2928" spans="1:24">
      <c r="A2928" s="83">
        <v>1</v>
      </c>
      <c r="B2928" s="83">
        <v>2019</v>
      </c>
      <c r="C2928" s="84" t="s">
        <v>571</v>
      </c>
      <c r="D2928" s="84" t="s">
        <v>579</v>
      </c>
      <c r="F2928" s="36" t="s">
        <v>540</v>
      </c>
      <c r="G2928" s="36">
        <v>-4.734</v>
      </c>
      <c r="H2928" s="36">
        <v>-5.3579999999999997</v>
      </c>
      <c r="I2928" s="36">
        <v>-5.726</v>
      </c>
      <c r="J2928" s="36">
        <v>-5.8380000000000001</v>
      </c>
      <c r="K2928" s="36">
        <v>-6.0970000000000004</v>
      </c>
      <c r="L2928" s="36">
        <v>-6.3949999999999996</v>
      </c>
      <c r="M2928" s="36">
        <v>-6.6779999999999999</v>
      </c>
      <c r="N2928" s="36">
        <v>-7.0339999999999998</v>
      </c>
      <c r="O2928" s="36">
        <v>-4.57</v>
      </c>
      <c r="P2928" s="36">
        <v>-4.6399999999999997</v>
      </c>
      <c r="Q2928" s="36"/>
      <c r="R2928" s="36"/>
    </row>
    <row r="2929" spans="1:25">
      <c r="A2929" s="83">
        <v>1</v>
      </c>
      <c r="B2929" s="83">
        <v>2019</v>
      </c>
      <c r="C2929" s="84" t="s">
        <v>571</v>
      </c>
      <c r="D2929" s="84" t="s">
        <v>579</v>
      </c>
      <c r="F2929" s="36" t="s">
        <v>436</v>
      </c>
      <c r="G2929" s="36">
        <v>5.1150000000000002</v>
      </c>
      <c r="H2929" s="36">
        <v>3.5960000000000001</v>
      </c>
      <c r="I2929" s="36">
        <v>2.9870000000000001</v>
      </c>
      <c r="J2929" s="36">
        <v>2.262</v>
      </c>
      <c r="K2929" s="36">
        <v>2.3519999999999999</v>
      </c>
      <c r="L2929" s="36">
        <v>2.0089999999999999</v>
      </c>
      <c r="M2929" s="36">
        <v>2.895</v>
      </c>
      <c r="N2929" s="36">
        <v>4.55</v>
      </c>
      <c r="O2929" s="36">
        <v>5.891</v>
      </c>
      <c r="P2929" s="36">
        <v>8.2710000000000008</v>
      </c>
      <c r="Q2929" s="36"/>
      <c r="R2929" s="36"/>
    </row>
    <row r="2930" spans="1:25">
      <c r="A2930" s="83">
        <v>1</v>
      </c>
      <c r="B2930" s="83">
        <v>2019</v>
      </c>
      <c r="C2930" s="84" t="s">
        <v>571</v>
      </c>
      <c r="D2930" s="84" t="s">
        <v>579</v>
      </c>
      <c r="F2930" s="36" t="s">
        <v>511</v>
      </c>
      <c r="G2930" s="36">
        <v>3.661</v>
      </c>
      <c r="H2930" s="36">
        <v>4.5270000000000001</v>
      </c>
      <c r="I2930" s="36">
        <v>3.4990000000000001</v>
      </c>
      <c r="J2930" s="36">
        <v>3.7629999999999999</v>
      </c>
      <c r="K2930" s="36">
        <v>3.5489999999999999</v>
      </c>
      <c r="L2930" s="36">
        <v>3.319</v>
      </c>
      <c r="M2930" s="36">
        <v>3.698</v>
      </c>
      <c r="N2930" s="36">
        <v>3.782</v>
      </c>
      <c r="O2930" s="36">
        <v>3.87</v>
      </c>
      <c r="P2930" s="36">
        <v>3.7959999999999998</v>
      </c>
      <c r="Q2930" s="36"/>
      <c r="R2930" s="36"/>
    </row>
    <row r="2931" spans="1:25">
      <c r="A2931" s="83">
        <v>1</v>
      </c>
      <c r="B2931" s="83">
        <v>2019</v>
      </c>
      <c r="C2931" s="84" t="s">
        <v>571</v>
      </c>
      <c r="D2931" s="84" t="s">
        <v>579</v>
      </c>
      <c r="F2931" s="36" t="s">
        <v>512</v>
      </c>
      <c r="G2931" s="36">
        <v>-26.5</v>
      </c>
      <c r="H2931" s="36">
        <v>0</v>
      </c>
      <c r="I2931" s="36">
        <v>1.2</v>
      </c>
      <c r="J2931" s="36">
        <v>1.6</v>
      </c>
      <c r="K2931" s="36">
        <v>0.9</v>
      </c>
      <c r="L2931" s="36">
        <v>0.9</v>
      </c>
      <c r="M2931" s="36">
        <v>1.4</v>
      </c>
      <c r="N2931" s="36">
        <v>1.8</v>
      </c>
      <c r="O2931" s="36">
        <v>2</v>
      </c>
      <c r="P2931" s="36">
        <v>1.9</v>
      </c>
      <c r="Q2931" s="36"/>
      <c r="R2931" s="36"/>
    </row>
    <row r="2932" spans="1:25">
      <c r="A2932" s="83">
        <v>1</v>
      </c>
      <c r="B2932" s="83">
        <v>2019</v>
      </c>
      <c r="C2932" s="84" t="s">
        <v>571</v>
      </c>
      <c r="D2932" s="84" t="s">
        <v>579</v>
      </c>
      <c r="F2932" s="36" t="s">
        <v>296</v>
      </c>
      <c r="G2932" s="36">
        <v>10.179</v>
      </c>
      <c r="H2932" s="36">
        <v>-7.8209999999999997</v>
      </c>
      <c r="I2932" s="36">
        <v>-8.1259999999999994</v>
      </c>
      <c r="J2932" s="36">
        <v>-1.4319999999999999</v>
      </c>
      <c r="K2932" s="36">
        <v>-2.0169999999999999</v>
      </c>
      <c r="L2932" s="36">
        <v>-0.247</v>
      </c>
      <c r="M2932" s="36">
        <v>-4.0979999999999999</v>
      </c>
      <c r="N2932" s="36">
        <v>-3.645</v>
      </c>
      <c r="O2932" s="36">
        <v>-4.0309999999999997</v>
      </c>
      <c r="P2932" s="36">
        <v>-4.5110000000000001</v>
      </c>
      <c r="Q2932" s="36"/>
      <c r="R2932" s="36"/>
    </row>
    <row r="2933" spans="1:25">
      <c r="A2933" s="83">
        <v>1</v>
      </c>
      <c r="B2933" s="83">
        <v>2019</v>
      </c>
      <c r="G2933" s="36"/>
      <c r="M2933" s="48"/>
      <c r="N2933" s="48"/>
      <c r="O2933" s="48"/>
      <c r="P2933" s="48"/>
      <c r="Q2933" s="48"/>
      <c r="R2933" s="48"/>
      <c r="S2933" s="48"/>
      <c r="T2933" s="48"/>
      <c r="U2933" s="48"/>
      <c r="V2933" s="48"/>
      <c r="W2933" s="48"/>
      <c r="X2933" s="48"/>
    </row>
    <row r="2934" spans="1:25">
      <c r="A2934" s="83">
        <v>1</v>
      </c>
      <c r="B2934" s="83">
        <v>2019</v>
      </c>
      <c r="C2934" s="84" t="s">
        <v>571</v>
      </c>
      <c r="D2934" s="84" t="s">
        <v>579</v>
      </c>
      <c r="F2934" s="36" t="s">
        <v>431</v>
      </c>
      <c r="G2934" s="36">
        <v>-8.0839999999999996</v>
      </c>
      <c r="H2934" s="36">
        <v>-7.2110000000000003</v>
      </c>
      <c r="I2934" s="36">
        <v>-3.2919999999999998</v>
      </c>
      <c r="J2934" s="36">
        <v>-2.6259999999999999</v>
      </c>
      <c r="K2934" s="36">
        <v>-1.748</v>
      </c>
      <c r="L2934" s="36">
        <v>0.29799999999999999</v>
      </c>
      <c r="M2934" s="36">
        <v>-1.1559999999999999</v>
      </c>
      <c r="N2934" s="36">
        <v>-1.661</v>
      </c>
      <c r="O2934" s="36">
        <v>-2.2309999999999999</v>
      </c>
      <c r="P2934" s="36">
        <v>-2.1389999999999998</v>
      </c>
      <c r="Q2934" s="36"/>
      <c r="R2934" s="36"/>
    </row>
    <row r="2935" spans="1:25">
      <c r="A2935" s="83">
        <v>1</v>
      </c>
      <c r="B2935" s="83">
        <v>2019</v>
      </c>
      <c r="H2935" s="36"/>
      <c r="M2935" s="36"/>
      <c r="N2935" s="36"/>
      <c r="O2935" s="36"/>
      <c r="P2935" s="36"/>
      <c r="Q2935" s="36"/>
      <c r="R2935" s="36"/>
      <c r="S2935" s="36"/>
      <c r="T2935" s="36"/>
      <c r="U2935" s="36"/>
      <c r="V2935" s="36"/>
      <c r="W2935" s="36"/>
      <c r="X2935" s="36"/>
    </row>
    <row r="2936" spans="1:25">
      <c r="A2936" s="83">
        <v>1</v>
      </c>
      <c r="B2936" s="83">
        <v>2019</v>
      </c>
      <c r="C2936" s="84" t="s">
        <v>571</v>
      </c>
      <c r="D2936" s="84" t="s">
        <v>580</v>
      </c>
      <c r="F2936" s="1" t="s">
        <v>450</v>
      </c>
      <c r="H2936" s="36"/>
      <c r="I2936" s="36"/>
      <c r="J2936" s="36"/>
      <c r="K2936" s="36"/>
      <c r="L2936" s="36"/>
      <c r="M2936" s="36"/>
      <c r="N2936" s="36"/>
      <c r="O2936" s="36"/>
      <c r="P2936" s="36"/>
      <c r="Q2936" s="36"/>
      <c r="R2936" s="36"/>
      <c r="S2936" s="36"/>
    </row>
    <row r="2937" spans="1:25">
      <c r="A2937" s="83">
        <v>1</v>
      </c>
      <c r="B2937" s="83">
        <v>2019</v>
      </c>
      <c r="C2937" s="84" t="s">
        <v>571</v>
      </c>
      <c r="D2937" s="84" t="s">
        <v>580</v>
      </c>
      <c r="F2937" s="1" t="s">
        <v>295</v>
      </c>
      <c r="G2937" s="36">
        <v>-2.0699999999999998</v>
      </c>
      <c r="H2937" s="36">
        <v>-5.7240000000000002</v>
      </c>
      <c r="I2937" s="36">
        <v>-7.484</v>
      </c>
      <c r="J2937" s="36">
        <v>-8.8079999999999998</v>
      </c>
      <c r="K2937" s="36">
        <v>-9.2189999999999994</v>
      </c>
      <c r="L2937" s="36">
        <v>-9.43</v>
      </c>
      <c r="M2937" s="36">
        <v>-9.8070000000000004</v>
      </c>
      <c r="N2937" s="36">
        <v>-9.7899999999999991</v>
      </c>
      <c r="O2937" s="36">
        <v>-9.6760000000000002</v>
      </c>
      <c r="P2937" s="36">
        <v>-9.3330000000000002</v>
      </c>
      <c r="Q2937" s="36"/>
      <c r="R2937" s="36"/>
    </row>
    <row r="2938" spans="1:25">
      <c r="A2938" s="83">
        <v>1</v>
      </c>
      <c r="B2938" s="83">
        <v>2019</v>
      </c>
      <c r="C2938" s="84" t="s">
        <v>571</v>
      </c>
      <c r="D2938" s="84" t="s">
        <v>580</v>
      </c>
      <c r="F2938" s="1" t="s">
        <v>296</v>
      </c>
      <c r="G2938" s="36">
        <v>1.288</v>
      </c>
      <c r="H2938" s="36">
        <v>0.56699999999999995</v>
      </c>
      <c r="I2938" s="36">
        <v>2.7269999999999999</v>
      </c>
      <c r="J2938" s="36">
        <v>6.3209999999999997</v>
      </c>
      <c r="K2938" s="36">
        <v>5.702</v>
      </c>
      <c r="L2938" s="36">
        <v>5.1660000000000004</v>
      </c>
      <c r="M2938" s="36">
        <v>6.0289999999999999</v>
      </c>
      <c r="N2938" s="36">
        <v>7.2720000000000002</v>
      </c>
      <c r="O2938" s="36">
        <v>9.7370000000000001</v>
      </c>
      <c r="P2938" s="36">
        <v>13.462</v>
      </c>
      <c r="Q2938" s="36"/>
      <c r="R2938" s="36"/>
    </row>
    <row r="2939" spans="1:25">
      <c r="A2939" s="83">
        <v>1</v>
      </c>
      <c r="B2939" s="83">
        <v>2019</v>
      </c>
      <c r="F2939" s="36"/>
      <c r="M2939" s="36"/>
      <c r="N2939" s="36"/>
      <c r="O2939" s="36"/>
      <c r="P2939" s="36"/>
      <c r="Q2939" s="36"/>
      <c r="R2939" s="36"/>
      <c r="S2939" s="36"/>
      <c r="T2939" s="36"/>
      <c r="U2939" s="36"/>
      <c r="V2939" s="36"/>
      <c r="W2939" s="36"/>
      <c r="X2939" s="36"/>
    </row>
    <row r="2940" spans="1:25">
      <c r="A2940" s="83">
        <v>1</v>
      </c>
      <c r="B2940" s="83">
        <v>2019</v>
      </c>
      <c r="C2940" s="84" t="s">
        <v>575</v>
      </c>
      <c r="D2940" s="84" t="s">
        <v>586</v>
      </c>
      <c r="F2940" s="36" t="s">
        <v>563</v>
      </c>
      <c r="G2940" s="36">
        <v>-897.33199999999999</v>
      </c>
      <c r="H2940" s="36">
        <v>-903.3</v>
      </c>
      <c r="I2940" s="36">
        <v>-973.74</v>
      </c>
      <c r="J2940" s="36">
        <v>-1127.6890000000001</v>
      </c>
      <c r="K2940" s="36">
        <v>-1138.5909999999999</v>
      </c>
      <c r="L2940" s="36">
        <v>-1091.2380000000001</v>
      </c>
      <c r="M2940" s="36">
        <v>-1212.473</v>
      </c>
      <c r="N2940" s="36">
        <v>-1204.415</v>
      </c>
      <c r="O2940" s="36">
        <v>-1192.2750000000001</v>
      </c>
      <c r="P2940" s="36">
        <v>-1434.721</v>
      </c>
      <c r="Q2940" s="36">
        <v>-1369.585</v>
      </c>
      <c r="R2940" s="36"/>
      <c r="S2940" s="36"/>
    </row>
    <row r="2941" spans="1:25">
      <c r="M2941" s="36"/>
      <c r="N2941" s="36"/>
      <c r="O2941" s="36"/>
      <c r="P2941" s="36"/>
      <c r="Q2941" s="36"/>
      <c r="R2941" s="36"/>
      <c r="S2941" s="36"/>
      <c r="T2941" s="36"/>
      <c r="U2941" s="36"/>
      <c r="V2941" s="36"/>
      <c r="W2941" s="36"/>
      <c r="X2941" s="36"/>
      <c r="Y2941" s="36"/>
    </row>
    <row r="2942" spans="1:25">
      <c r="A2942" s="83">
        <v>5</v>
      </c>
      <c r="B2942" s="83">
        <v>2019</v>
      </c>
      <c r="C2942" s="84" t="s">
        <v>572</v>
      </c>
      <c r="F2942" s="1" t="s">
        <v>155</v>
      </c>
    </row>
    <row r="2943" spans="1:25">
      <c r="A2943" s="83">
        <v>5</v>
      </c>
      <c r="B2943" s="83">
        <v>2019</v>
      </c>
      <c r="C2943" s="84" t="s">
        <v>572</v>
      </c>
      <c r="D2943" s="84" t="s">
        <v>578</v>
      </c>
      <c r="F2943" s="36" t="s">
        <v>491</v>
      </c>
      <c r="G2943" s="36">
        <v>-0.124</v>
      </c>
      <c r="H2943" s="36">
        <v>-1E-3</v>
      </c>
      <c r="I2943" s="36">
        <v>-1E-3</v>
      </c>
      <c r="J2943" s="36">
        <v>-0.10100000000000001</v>
      </c>
      <c r="K2943" s="36">
        <v>-1E-3</v>
      </c>
      <c r="L2943" s="36">
        <v>4.9000000000000002E-2</v>
      </c>
      <c r="M2943" s="36">
        <v>2.4E-2</v>
      </c>
      <c r="N2943" s="36">
        <v>4.9000000000000002E-2</v>
      </c>
      <c r="O2943" s="36">
        <v>4.9000000000000002E-2</v>
      </c>
      <c r="P2943" s="36">
        <v>4.9000000000000002E-2</v>
      </c>
      <c r="Q2943" s="36">
        <v>-1E-3</v>
      </c>
      <c r="R2943" s="36"/>
      <c r="S2943" s="36"/>
    </row>
    <row r="2944" spans="1:25">
      <c r="A2944" s="83">
        <v>5</v>
      </c>
      <c r="B2944" s="83">
        <v>2019</v>
      </c>
      <c r="F2944" s="36"/>
      <c r="H2944" s="36"/>
      <c r="I2944" s="36"/>
      <c r="J2944" s="36"/>
      <c r="K2944" s="36"/>
      <c r="L2944" s="36"/>
      <c r="M2944" s="36"/>
      <c r="N2944" s="36"/>
      <c r="O2944" s="36"/>
      <c r="P2944" s="36"/>
      <c r="Q2944" s="36"/>
      <c r="R2944" s="36"/>
      <c r="S2944" s="36"/>
      <c r="T2944" s="36"/>
      <c r="U2944" s="36"/>
      <c r="V2944" s="36"/>
      <c r="W2944" s="36"/>
      <c r="X2944" s="36"/>
      <c r="Y2944" s="36"/>
    </row>
    <row r="2945" spans="1:25">
      <c r="A2945" s="83">
        <v>5</v>
      </c>
      <c r="B2945" s="83">
        <v>2019</v>
      </c>
      <c r="C2945" s="84" t="s">
        <v>572</v>
      </c>
      <c r="F2945" s="36" t="s">
        <v>490</v>
      </c>
      <c r="L2945" s="36"/>
      <c r="M2945" s="36"/>
      <c r="N2945" s="36"/>
      <c r="O2945" s="36"/>
      <c r="P2945" s="36"/>
      <c r="Q2945" s="36"/>
      <c r="R2945" s="36"/>
      <c r="S2945" s="36"/>
      <c r="T2945" s="36"/>
      <c r="U2945" s="36"/>
      <c r="V2945" s="36"/>
      <c r="W2945" s="36"/>
      <c r="X2945" s="36"/>
      <c r="Y2945" s="36"/>
    </row>
    <row r="2946" spans="1:25">
      <c r="A2946" s="83">
        <v>5</v>
      </c>
      <c r="B2946" s="83">
        <v>2019</v>
      </c>
      <c r="C2946" s="84" t="s">
        <v>572</v>
      </c>
      <c r="D2946" s="84" t="s">
        <v>579</v>
      </c>
      <c r="F2946" s="1" t="s">
        <v>429</v>
      </c>
      <c r="G2946" s="36">
        <v>4.3999999999999997E-2</v>
      </c>
      <c r="H2946" s="36">
        <v>0.111</v>
      </c>
      <c r="I2946" s="36">
        <v>0.114</v>
      </c>
      <c r="J2946" s="36">
        <v>0.14699999999999999</v>
      </c>
      <c r="K2946" s="36">
        <v>3.3000000000000002E-2</v>
      </c>
      <c r="L2946" s="36">
        <v>6.7000000000000004E-2</v>
      </c>
      <c r="M2946" s="36">
        <v>7.4999999999999997E-2</v>
      </c>
      <c r="N2946" s="36">
        <v>0.10100000000000001</v>
      </c>
      <c r="O2946" s="36">
        <v>8.8999999999999996E-2</v>
      </c>
      <c r="P2946" s="36">
        <v>7.6999999999999999E-2</v>
      </c>
      <c r="Q2946" s="36">
        <v>8.9999999999999993E-3</v>
      </c>
      <c r="R2946" s="36"/>
      <c r="S2946" s="36"/>
    </row>
    <row r="2947" spans="1:25">
      <c r="A2947" s="83">
        <v>5</v>
      </c>
      <c r="B2947" s="83">
        <v>2019</v>
      </c>
      <c r="L2947" s="36"/>
      <c r="M2947" s="36"/>
      <c r="N2947" s="36"/>
      <c r="O2947" s="36"/>
      <c r="P2947" s="36"/>
      <c r="Q2947" s="36"/>
      <c r="R2947" s="36"/>
      <c r="S2947" s="36"/>
      <c r="T2947" s="36"/>
      <c r="U2947" s="36"/>
      <c r="V2947" s="36"/>
      <c r="W2947" s="36"/>
      <c r="X2947" s="36"/>
    </row>
    <row r="2948" spans="1:25">
      <c r="A2948" s="83">
        <v>5</v>
      </c>
      <c r="B2948" s="83">
        <v>2019</v>
      </c>
      <c r="C2948" s="84" t="s">
        <v>572</v>
      </c>
      <c r="D2948" s="84" t="s">
        <v>579</v>
      </c>
      <c r="F2948" s="1" t="s">
        <v>431</v>
      </c>
      <c r="L2948" s="36"/>
      <c r="M2948" s="36"/>
      <c r="N2948" s="36"/>
      <c r="O2948" s="36"/>
      <c r="P2948" s="36"/>
      <c r="Q2948" s="36"/>
      <c r="R2948" s="36"/>
      <c r="S2948" s="36"/>
      <c r="T2948" s="36"/>
      <c r="U2948" s="36"/>
      <c r="V2948" s="36"/>
      <c r="W2948" s="36"/>
      <c r="X2948" s="36"/>
    </row>
    <row r="2949" spans="1:25">
      <c r="A2949" s="83">
        <v>5</v>
      </c>
      <c r="B2949" s="83">
        <v>2019</v>
      </c>
      <c r="C2949" s="84" t="s">
        <v>572</v>
      </c>
      <c r="D2949" s="84" t="s">
        <v>579</v>
      </c>
      <c r="F2949" s="1" t="s">
        <v>432</v>
      </c>
      <c r="G2949" s="36">
        <v>0.08</v>
      </c>
      <c r="H2949" s="36">
        <v>5.8999999999999997E-2</v>
      </c>
      <c r="I2949" s="36">
        <v>5.5E-2</v>
      </c>
      <c r="J2949" s="36">
        <v>3.3000000000000002E-2</v>
      </c>
      <c r="K2949" s="36">
        <v>0.02</v>
      </c>
      <c r="L2949" s="36">
        <v>1.6E-2</v>
      </c>
      <c r="M2949" s="36">
        <v>7.0000000000000001E-3</v>
      </c>
      <c r="N2949" s="36">
        <v>1E-3</v>
      </c>
      <c r="O2949" s="36">
        <v>1.2E-2</v>
      </c>
      <c r="P2949" s="36">
        <v>0.02</v>
      </c>
      <c r="Q2949" s="36">
        <v>3.0000000000000001E-3</v>
      </c>
      <c r="R2949" s="36"/>
      <c r="S2949" s="36"/>
    </row>
    <row r="2950" spans="1:25">
      <c r="A2950" s="83">
        <v>5</v>
      </c>
      <c r="B2950" s="83">
        <v>2019</v>
      </c>
      <c r="C2950" s="84" t="s">
        <v>572</v>
      </c>
      <c r="D2950" s="84" t="s">
        <v>579</v>
      </c>
      <c r="F2950" s="1" t="s">
        <v>433</v>
      </c>
      <c r="G2950" s="36">
        <v>4.4390000000000001</v>
      </c>
      <c r="H2950" s="36">
        <v>2.6829999999999998</v>
      </c>
      <c r="I2950" s="36">
        <v>1.0109999999999999</v>
      </c>
      <c r="J2950" s="36">
        <v>0.14000000000000001</v>
      </c>
      <c r="K2950" s="36">
        <v>0.68500000000000005</v>
      </c>
      <c r="L2950" s="36">
        <v>0.65400000000000003</v>
      </c>
      <c r="M2950" s="36">
        <v>0.78200000000000003</v>
      </c>
      <c r="N2950" s="36">
        <v>1.004</v>
      </c>
      <c r="O2950" s="36">
        <v>1.2490000000000001</v>
      </c>
      <c r="P2950" s="36">
        <v>1.4510000000000001</v>
      </c>
      <c r="Q2950" s="36">
        <v>1.6579999999999999</v>
      </c>
      <c r="R2950" s="36"/>
      <c r="S2950" s="36"/>
    </row>
    <row r="2951" spans="1:25">
      <c r="A2951" s="83">
        <v>5</v>
      </c>
      <c r="B2951" s="83">
        <v>2019</v>
      </c>
      <c r="F2951" s="36"/>
      <c r="M2951" s="36"/>
      <c r="N2951" s="36"/>
      <c r="O2951" s="36"/>
      <c r="P2951" s="36"/>
      <c r="Q2951" s="36"/>
      <c r="R2951" s="36"/>
      <c r="S2951" s="36"/>
      <c r="T2951" s="36"/>
      <c r="U2951" s="36"/>
      <c r="V2951" s="36"/>
      <c r="W2951" s="36"/>
      <c r="X2951" s="36"/>
      <c r="Y2951" s="36"/>
    </row>
    <row r="2952" spans="1:25">
      <c r="A2952" s="83">
        <v>5</v>
      </c>
      <c r="B2952" s="83">
        <v>2019</v>
      </c>
      <c r="C2952" s="84" t="s">
        <v>572</v>
      </c>
      <c r="D2952" s="84" t="s">
        <v>580</v>
      </c>
      <c r="F2952" s="1" t="s">
        <v>295</v>
      </c>
      <c r="G2952" s="36">
        <v>0.03</v>
      </c>
      <c r="H2952" s="36">
        <v>0.19500000000000001</v>
      </c>
      <c r="I2952" s="36">
        <v>0.27700000000000002</v>
      </c>
      <c r="J2952" s="36">
        <v>0.317</v>
      </c>
      <c r="K2952" s="36">
        <v>0.34200000000000003</v>
      </c>
      <c r="L2952" s="36">
        <v>0.36799999999999999</v>
      </c>
      <c r="M2952" s="36">
        <v>0.39800000000000002</v>
      </c>
      <c r="N2952" s="36">
        <v>0.439</v>
      </c>
      <c r="O2952" s="36">
        <v>0.49399999999999999</v>
      </c>
      <c r="P2952" s="36">
        <v>0.55600000000000005</v>
      </c>
      <c r="Q2952" s="36">
        <v>0.63</v>
      </c>
      <c r="R2952" s="36"/>
      <c r="S2952" s="36"/>
    </row>
    <row r="2953" spans="1:25">
      <c r="A2953" s="83">
        <v>5</v>
      </c>
      <c r="B2953" s="83">
        <v>2019</v>
      </c>
      <c r="F2953" s="36"/>
      <c r="H2953" s="36"/>
      <c r="I2953" s="36"/>
      <c r="J2953" s="36"/>
      <c r="K2953" s="36"/>
      <c r="L2953" s="36"/>
      <c r="M2953" s="36"/>
      <c r="N2953" s="36"/>
      <c r="O2953" s="36"/>
      <c r="P2953" s="36"/>
      <c r="Q2953" s="36"/>
      <c r="R2953" s="36"/>
      <c r="S2953" s="36"/>
      <c r="T2953" s="36"/>
      <c r="U2953" s="36"/>
      <c r="V2953" s="36"/>
      <c r="W2953" s="36"/>
      <c r="X2953" s="36"/>
      <c r="Y2953" s="36"/>
    </row>
    <row r="2954" spans="1:25">
      <c r="A2954" s="83">
        <v>5</v>
      </c>
      <c r="B2954" s="83">
        <v>2019</v>
      </c>
      <c r="C2954" s="84" t="s">
        <v>571</v>
      </c>
      <c r="F2954" s="36" t="s">
        <v>159</v>
      </c>
      <c r="G2954" s="36"/>
      <c r="H2954" s="36"/>
      <c r="I2954" s="36"/>
      <c r="J2954" s="36"/>
      <c r="K2954" s="36"/>
      <c r="L2954" s="36"/>
      <c r="M2954" s="36"/>
      <c r="N2954" s="36"/>
      <c r="O2954" s="36"/>
      <c r="P2954" s="36"/>
      <c r="Q2954" s="36"/>
      <c r="R2954" s="36"/>
    </row>
    <row r="2955" spans="1:25">
      <c r="A2955" s="83">
        <v>5</v>
      </c>
      <c r="B2955" s="83">
        <v>2019</v>
      </c>
      <c r="C2955" s="84" t="s">
        <v>571</v>
      </c>
      <c r="F2955" s="36" t="s">
        <v>491</v>
      </c>
      <c r="H2955" s="36"/>
      <c r="I2955" s="36"/>
      <c r="J2955" s="36"/>
      <c r="K2955" s="36"/>
      <c r="L2955" s="36"/>
      <c r="M2955" s="36"/>
      <c r="N2955" s="36"/>
      <c r="O2955" s="36"/>
      <c r="P2955" s="36"/>
      <c r="Q2955" s="36"/>
      <c r="R2955" s="36"/>
      <c r="S2955" s="36"/>
      <c r="T2955" s="36"/>
    </row>
    <row r="2956" spans="1:25">
      <c r="A2956" s="83">
        <v>5</v>
      </c>
      <c r="B2956" s="83">
        <v>2019</v>
      </c>
      <c r="C2956" s="84" t="s">
        <v>571</v>
      </c>
      <c r="D2956" s="84" t="s">
        <v>578</v>
      </c>
      <c r="F2956" s="36" t="s">
        <v>503</v>
      </c>
      <c r="G2956" s="36">
        <v>-4.1760000000000002</v>
      </c>
      <c r="H2956" s="36">
        <v>-4.3410000000000002</v>
      </c>
      <c r="I2956" s="36">
        <v>-3.9380000000000002</v>
      </c>
      <c r="J2956" s="36">
        <v>-5.5069999999999997</v>
      </c>
      <c r="K2956" s="36">
        <v>-7.0720000000000001</v>
      </c>
      <c r="L2956" s="36">
        <v>-7.726</v>
      </c>
      <c r="M2956" s="36">
        <v>-8.6180000000000003</v>
      </c>
      <c r="N2956" s="36">
        <v>-8.42</v>
      </c>
      <c r="O2956" s="36">
        <v>-8.6349999999999998</v>
      </c>
      <c r="P2956" s="36">
        <v>-9.9830000000000005</v>
      </c>
      <c r="Q2956" s="36">
        <v>-10.901999999999999</v>
      </c>
      <c r="R2956" s="36"/>
      <c r="S2956" s="36"/>
    </row>
    <row r="2957" spans="1:25">
      <c r="A2957" s="83">
        <v>5</v>
      </c>
      <c r="B2957" s="83">
        <v>2019</v>
      </c>
      <c r="C2957" s="84" t="s">
        <v>571</v>
      </c>
      <c r="D2957" s="84" t="s">
        <v>578</v>
      </c>
      <c r="F2957" s="36" t="s">
        <v>504</v>
      </c>
      <c r="G2957" s="36">
        <v>0</v>
      </c>
      <c r="H2957" s="36">
        <v>0</v>
      </c>
      <c r="I2957" s="36">
        <v>0</v>
      </c>
      <c r="J2957" s="36">
        <v>0</v>
      </c>
      <c r="K2957" s="36">
        <v>0</v>
      </c>
      <c r="L2957" s="36">
        <v>0</v>
      </c>
      <c r="M2957" s="36">
        <v>0</v>
      </c>
      <c r="N2957" s="36">
        <v>0</v>
      </c>
      <c r="O2957" s="36">
        <v>0</v>
      </c>
      <c r="P2957" s="36">
        <v>0</v>
      </c>
      <c r="Q2957" s="36">
        <v>0</v>
      </c>
      <c r="R2957" s="36"/>
      <c r="S2957" s="36"/>
    </row>
    <row r="2958" spans="1:25">
      <c r="A2958" s="83">
        <v>5</v>
      </c>
      <c r="B2958" s="83">
        <v>2019</v>
      </c>
      <c r="C2958" s="84" t="s">
        <v>571</v>
      </c>
      <c r="D2958" s="84" t="s">
        <v>578</v>
      </c>
      <c r="F2958" s="36" t="s">
        <v>532</v>
      </c>
      <c r="G2958" s="36">
        <v>0</v>
      </c>
      <c r="H2958" s="36">
        <v>0</v>
      </c>
      <c r="I2958" s="36">
        <v>0</v>
      </c>
      <c r="J2958" s="36">
        <v>-0.93700000000000006</v>
      </c>
      <c r="K2958" s="36">
        <v>-1.4370000000000001</v>
      </c>
      <c r="L2958" s="36">
        <v>-1.536</v>
      </c>
      <c r="M2958" s="36">
        <v>-1.5760000000000001</v>
      </c>
      <c r="N2958" s="36">
        <v>-1.8620000000000001</v>
      </c>
      <c r="O2958" s="36">
        <v>-2.1930000000000001</v>
      </c>
      <c r="P2958" s="36">
        <v>-2.5390000000000001</v>
      </c>
      <c r="Q2958" s="36">
        <v>-2.2410000000000001</v>
      </c>
      <c r="R2958" s="36"/>
      <c r="S2958" s="36"/>
    </row>
    <row r="2959" spans="1:25">
      <c r="A2959" s="83">
        <v>5</v>
      </c>
      <c r="B2959" s="83">
        <v>2019</v>
      </c>
      <c r="C2959" s="84" t="s">
        <v>571</v>
      </c>
      <c r="D2959" s="84" t="s">
        <v>578</v>
      </c>
      <c r="F2959" s="36" t="s">
        <v>296</v>
      </c>
      <c r="G2959" s="36">
        <v>0.35</v>
      </c>
      <c r="H2959" s="36">
        <v>-0.54500000000000004</v>
      </c>
      <c r="I2959" s="36">
        <v>-2.6920000000000002</v>
      </c>
      <c r="J2959" s="36">
        <v>-1.5620000000000001</v>
      </c>
      <c r="K2959" s="36">
        <v>-0.151</v>
      </c>
      <c r="L2959" s="36">
        <v>0.14199999999999999</v>
      </c>
      <c r="M2959" s="36">
        <v>0.16</v>
      </c>
      <c r="N2959" s="36">
        <v>0.58299999999999996</v>
      </c>
      <c r="O2959" s="36">
        <v>0.94399999999999995</v>
      </c>
      <c r="P2959" s="36">
        <v>3.395</v>
      </c>
      <c r="Q2959" s="36">
        <v>4.6369999999999996</v>
      </c>
      <c r="R2959" s="36"/>
      <c r="S2959" s="36"/>
    </row>
    <row r="2960" spans="1:25">
      <c r="A2960" s="83">
        <v>5</v>
      </c>
      <c r="B2960" s="83">
        <v>2019</v>
      </c>
      <c r="M2960" s="36"/>
      <c r="N2960" s="36"/>
      <c r="O2960" s="36"/>
      <c r="P2960" s="36"/>
      <c r="Q2960" s="36"/>
      <c r="R2960" s="36"/>
      <c r="S2960" s="36"/>
      <c r="T2960" s="36"/>
      <c r="U2960" s="36"/>
      <c r="V2960" s="36"/>
      <c r="W2960" s="36"/>
      <c r="X2960" s="36"/>
      <c r="Y2960" s="36"/>
    </row>
    <row r="2961" spans="1:25">
      <c r="A2961" s="83">
        <v>5</v>
      </c>
      <c r="B2961" s="83">
        <v>2019</v>
      </c>
      <c r="C2961" s="84" t="s">
        <v>571</v>
      </c>
      <c r="F2961" s="1" t="s">
        <v>490</v>
      </c>
      <c r="G2961" s="36"/>
      <c r="M2961" s="36"/>
      <c r="N2961" s="36"/>
      <c r="O2961" s="36"/>
      <c r="P2961" s="36"/>
      <c r="Q2961" s="36"/>
      <c r="R2961" s="36"/>
      <c r="S2961" s="36"/>
      <c r="T2961" s="36"/>
      <c r="U2961" s="36"/>
      <c r="V2961" s="36"/>
      <c r="W2961" s="36"/>
      <c r="X2961" s="36"/>
      <c r="Y2961" s="36"/>
    </row>
    <row r="2962" spans="1:25">
      <c r="A2962" s="83">
        <v>5</v>
      </c>
      <c r="B2962" s="83">
        <v>2019</v>
      </c>
      <c r="C2962" s="84" t="s">
        <v>571</v>
      </c>
      <c r="D2962" s="84" t="s">
        <v>579</v>
      </c>
      <c r="F2962" s="36" t="s">
        <v>429</v>
      </c>
      <c r="H2962" s="36"/>
      <c r="I2962" s="36"/>
      <c r="J2962" s="36"/>
      <c r="K2962" s="36"/>
      <c r="L2962" s="36"/>
      <c r="M2962" s="36"/>
      <c r="N2962" s="36"/>
      <c r="O2962" s="36"/>
      <c r="P2962" s="36"/>
      <c r="Q2962" s="36"/>
      <c r="R2962" s="36"/>
      <c r="S2962" s="36"/>
      <c r="T2962" s="36"/>
    </row>
    <row r="2963" spans="1:25">
      <c r="A2963" s="83">
        <v>5</v>
      </c>
      <c r="B2963" s="83">
        <v>2019</v>
      </c>
      <c r="C2963" s="84" t="s">
        <v>571</v>
      </c>
      <c r="D2963" s="84" t="s">
        <v>579</v>
      </c>
      <c r="F2963" s="36" t="s">
        <v>288</v>
      </c>
      <c r="G2963" s="36">
        <v>-1.4990000000000001</v>
      </c>
      <c r="H2963" s="36">
        <v>-3</v>
      </c>
      <c r="I2963" s="36">
        <v>-4.9000000000000004</v>
      </c>
      <c r="J2963" s="36">
        <v>-7.2</v>
      </c>
      <c r="K2963" s="36">
        <v>-9.6989999999999998</v>
      </c>
      <c r="L2963" s="36">
        <v>-12.099</v>
      </c>
      <c r="M2963" s="36">
        <v>-14.898</v>
      </c>
      <c r="N2963" s="36">
        <v>-17.597999999999999</v>
      </c>
      <c r="O2963" s="36">
        <v>-19.698</v>
      </c>
      <c r="P2963" s="36">
        <v>-21.896999999999998</v>
      </c>
      <c r="Q2963" s="36">
        <v>-24.097000000000001</v>
      </c>
      <c r="R2963" s="36"/>
      <c r="S2963" s="36"/>
    </row>
    <row r="2964" spans="1:25">
      <c r="A2964" s="83">
        <v>5</v>
      </c>
      <c r="B2964" s="83">
        <v>2019</v>
      </c>
      <c r="C2964" s="84" t="s">
        <v>571</v>
      </c>
      <c r="D2964" s="84" t="s">
        <v>579</v>
      </c>
      <c r="F2964" s="36" t="s">
        <v>528</v>
      </c>
      <c r="G2964" s="36">
        <v>0.67600000000000005</v>
      </c>
      <c r="H2964" s="36">
        <v>-3.2000000000000001E-2</v>
      </c>
      <c r="I2964" s="36">
        <v>-5.1890000000000001</v>
      </c>
      <c r="J2964" s="36">
        <v>-10.038</v>
      </c>
      <c r="K2964" s="36">
        <v>-8.843</v>
      </c>
      <c r="L2964" s="36">
        <v>-8.6649999999999991</v>
      </c>
      <c r="M2964" s="36">
        <v>-7.6360000000000001</v>
      </c>
      <c r="N2964" s="36">
        <v>-5.3129999999999997</v>
      </c>
      <c r="O2964" s="36">
        <v>-5.944</v>
      </c>
      <c r="P2964" s="36">
        <v>-7.444</v>
      </c>
      <c r="Q2964" s="36">
        <v>-8.06</v>
      </c>
      <c r="R2964" s="36"/>
      <c r="S2964" s="36"/>
    </row>
    <row r="2965" spans="1:25">
      <c r="A2965" s="83">
        <v>5</v>
      </c>
      <c r="B2965" s="83">
        <v>2019</v>
      </c>
      <c r="C2965" s="84" t="s">
        <v>571</v>
      </c>
      <c r="D2965" s="84" t="s">
        <v>579</v>
      </c>
      <c r="F2965" s="36" t="s">
        <v>436</v>
      </c>
      <c r="G2965" s="36">
        <v>-1.43</v>
      </c>
      <c r="H2965" s="36">
        <v>-2.056</v>
      </c>
      <c r="I2965" s="36">
        <v>-2.2730000000000001</v>
      </c>
      <c r="J2965" s="36">
        <v>-2.835</v>
      </c>
      <c r="K2965" s="36">
        <v>-3.9710000000000001</v>
      </c>
      <c r="L2965" s="36">
        <v>-4.8159999999999998</v>
      </c>
      <c r="M2965" s="36">
        <v>-5.4550000000000001</v>
      </c>
      <c r="N2965" s="36">
        <v>-6.109</v>
      </c>
      <c r="O2965" s="36">
        <v>-6.5140000000000002</v>
      </c>
      <c r="P2965" s="36">
        <v>-7.0359999999999996</v>
      </c>
      <c r="Q2965" s="36">
        <v>-7.6779999999999999</v>
      </c>
      <c r="R2965" s="36"/>
      <c r="S2965" s="36"/>
    </row>
    <row r="2966" spans="1:25">
      <c r="A2966" s="83">
        <v>5</v>
      </c>
      <c r="B2966" s="83">
        <v>2019</v>
      </c>
      <c r="C2966" s="84" t="s">
        <v>571</v>
      </c>
      <c r="D2966" s="84" t="s">
        <v>579</v>
      </c>
      <c r="F2966" s="36" t="s">
        <v>290</v>
      </c>
      <c r="G2966" s="36">
        <v>-1.8080000000000001</v>
      </c>
      <c r="H2966" s="36">
        <v>-3.903</v>
      </c>
      <c r="I2966" s="36">
        <v>0.64300000000000002</v>
      </c>
      <c r="J2966" s="36">
        <v>8.9220000000000006</v>
      </c>
      <c r="K2966" s="36">
        <v>2.181</v>
      </c>
      <c r="L2966" s="36">
        <v>-0.77</v>
      </c>
      <c r="M2966" s="36">
        <v>0.53800000000000003</v>
      </c>
      <c r="N2966" s="36">
        <v>-1.7000000000000001E-2</v>
      </c>
      <c r="O2966" s="36">
        <v>-0.44400000000000001</v>
      </c>
      <c r="P2966" s="36">
        <v>1.302</v>
      </c>
      <c r="Q2966" s="36">
        <v>-17.039000000000001</v>
      </c>
      <c r="R2966" s="36"/>
      <c r="S2966" s="36"/>
    </row>
    <row r="2967" spans="1:25">
      <c r="A2967" s="83">
        <v>5</v>
      </c>
      <c r="B2967" s="83">
        <v>2019</v>
      </c>
      <c r="C2967" s="84" t="s">
        <v>571</v>
      </c>
      <c r="D2967" s="84" t="s">
        <v>579</v>
      </c>
      <c r="F2967" s="36" t="s">
        <v>296</v>
      </c>
      <c r="G2967" s="36">
        <v>5.4340000000000002</v>
      </c>
      <c r="H2967" s="36">
        <v>-0.60899999999999999</v>
      </c>
      <c r="I2967" s="36">
        <v>-3.5579999999999998</v>
      </c>
      <c r="J2967" s="36">
        <v>-4.7229999999999999</v>
      </c>
      <c r="K2967" s="36">
        <v>-3.7280000000000002</v>
      </c>
      <c r="L2967" s="36">
        <v>-1.8460000000000001</v>
      </c>
      <c r="M2967" s="36">
        <v>-3.8540000000000001</v>
      </c>
      <c r="N2967" s="36">
        <v>-3.7879999999999998</v>
      </c>
      <c r="O2967" s="36">
        <v>-4.66</v>
      </c>
      <c r="P2967" s="36">
        <v>-5.7789999999999999</v>
      </c>
      <c r="Q2967" s="36">
        <v>-6.359</v>
      </c>
      <c r="R2967" s="36"/>
      <c r="S2967" s="36"/>
    </row>
    <row r="2968" spans="1:25">
      <c r="A2968" s="83">
        <v>5</v>
      </c>
      <c r="B2968" s="83">
        <v>2019</v>
      </c>
      <c r="H2968" s="36"/>
      <c r="I2968" s="36"/>
      <c r="J2968" s="36"/>
      <c r="K2968" s="36"/>
      <c r="L2968" s="36"/>
      <c r="M2968" s="36"/>
      <c r="N2968" s="36"/>
      <c r="O2968" s="36"/>
      <c r="P2968" s="36"/>
      <c r="Q2968" s="36"/>
      <c r="R2968" s="36"/>
      <c r="S2968" s="36"/>
      <c r="T2968" s="36"/>
    </row>
    <row r="2969" spans="1:25">
      <c r="A2969" s="83">
        <v>5</v>
      </c>
      <c r="B2969" s="83">
        <v>2019</v>
      </c>
      <c r="C2969" s="84" t="s">
        <v>571</v>
      </c>
      <c r="D2969" s="84" t="s">
        <v>579</v>
      </c>
      <c r="F2969" s="36" t="s">
        <v>431</v>
      </c>
      <c r="G2969" s="36">
        <v>-8.9489999999999998</v>
      </c>
      <c r="H2969" s="36">
        <v>-5.5380000000000003</v>
      </c>
      <c r="I2969" s="36">
        <v>-0.67400000000000004</v>
      </c>
      <c r="J2969" s="36">
        <v>-1.018</v>
      </c>
      <c r="K2969" s="36">
        <v>0.53800000000000003</v>
      </c>
      <c r="L2969" s="36">
        <v>0.25</v>
      </c>
      <c r="M2969" s="36">
        <v>-7.8E-2</v>
      </c>
      <c r="N2969" s="36">
        <v>-0.13900000000000001</v>
      </c>
      <c r="O2969" s="36">
        <v>0</v>
      </c>
      <c r="P2969" s="36">
        <v>0.13</v>
      </c>
      <c r="Q2969" s="36">
        <v>0.40100000000000002</v>
      </c>
      <c r="R2969" s="36"/>
      <c r="S2969" s="36"/>
    </row>
    <row r="2970" spans="1:25">
      <c r="A2970" s="83">
        <v>5</v>
      </c>
      <c r="B2970" s="83">
        <v>2019</v>
      </c>
      <c r="H2970" s="36"/>
      <c r="M2970" s="36"/>
      <c r="N2970" s="36"/>
      <c r="O2970" s="36"/>
      <c r="P2970" s="36"/>
      <c r="Q2970" s="36"/>
      <c r="R2970" s="36"/>
      <c r="S2970" s="36"/>
      <c r="T2970" s="36"/>
      <c r="U2970" s="36"/>
      <c r="V2970" s="36"/>
      <c r="W2970" s="36"/>
      <c r="X2970" s="36"/>
      <c r="Y2970" s="36"/>
    </row>
    <row r="2971" spans="1:25">
      <c r="A2971" s="83">
        <v>5</v>
      </c>
      <c r="B2971" s="83">
        <v>2019</v>
      </c>
      <c r="C2971" s="84" t="s">
        <v>571</v>
      </c>
      <c r="D2971" s="84" t="s">
        <v>580</v>
      </c>
      <c r="F2971" s="1" t="s">
        <v>450</v>
      </c>
      <c r="I2971" s="36"/>
      <c r="L2971" s="36"/>
      <c r="M2971" s="36"/>
      <c r="N2971" s="36"/>
      <c r="O2971" s="36"/>
      <c r="P2971" s="36"/>
      <c r="Q2971" s="36"/>
      <c r="R2971" s="36"/>
      <c r="S2971" s="36"/>
      <c r="T2971" s="36"/>
      <c r="U2971" s="36"/>
      <c r="V2971" s="36"/>
      <c r="W2971" s="36"/>
      <c r="X2971" s="36"/>
    </row>
    <row r="2972" spans="1:25">
      <c r="A2972" s="83">
        <v>5</v>
      </c>
      <c r="B2972" s="83">
        <v>2019</v>
      </c>
      <c r="C2972" s="84" t="s">
        <v>571</v>
      </c>
      <c r="D2972" s="84" t="s">
        <v>580</v>
      </c>
      <c r="F2972" s="1" t="s">
        <v>295</v>
      </c>
      <c r="G2972" s="36">
        <v>-0.114</v>
      </c>
      <c r="H2972" s="36">
        <v>-0.78400000000000003</v>
      </c>
      <c r="I2972" s="36">
        <v>-1.244</v>
      </c>
      <c r="J2972" s="36">
        <v>-1.659</v>
      </c>
      <c r="K2972" s="36">
        <v>-2.1659999999999999</v>
      </c>
      <c r="L2972" s="36">
        <v>-2.8519999999999999</v>
      </c>
      <c r="M2972" s="36">
        <v>-3.661</v>
      </c>
      <c r="N2972" s="36">
        <v>-4.5919999999999996</v>
      </c>
      <c r="O2972" s="36">
        <v>-5.6870000000000003</v>
      </c>
      <c r="P2972" s="36">
        <v>-6.9569999999999999</v>
      </c>
      <c r="Q2972" s="36">
        <v>-8.6869999999999994</v>
      </c>
      <c r="R2972" s="36"/>
      <c r="S2972" s="36"/>
    </row>
    <row r="2973" spans="1:25">
      <c r="A2973" s="83">
        <v>5</v>
      </c>
      <c r="B2973" s="83">
        <v>2019</v>
      </c>
      <c r="C2973" s="84" t="s">
        <v>571</v>
      </c>
      <c r="D2973" s="84" t="s">
        <v>580</v>
      </c>
      <c r="F2973" s="1" t="s">
        <v>296</v>
      </c>
      <c r="G2973" s="36">
        <v>-1.7849999999999999</v>
      </c>
      <c r="H2973" s="36">
        <v>-3.6909999999999998</v>
      </c>
      <c r="I2973" s="36">
        <v>-3.004</v>
      </c>
      <c r="J2973" s="36">
        <v>-1.587</v>
      </c>
      <c r="K2973" s="36">
        <v>-1.1299999999999999</v>
      </c>
      <c r="L2973" s="36">
        <v>2.8000000000000001E-2</v>
      </c>
      <c r="M2973" s="36">
        <v>-2E-3</v>
      </c>
      <c r="N2973" s="36">
        <v>0.59799999999999998</v>
      </c>
      <c r="O2973" s="36">
        <v>0.86099999999999999</v>
      </c>
      <c r="P2973" s="36">
        <v>0.56699999999999995</v>
      </c>
      <c r="Q2973" s="36">
        <v>0.86299999999999999</v>
      </c>
      <c r="R2973" s="36"/>
      <c r="S2973" s="36"/>
    </row>
    <row r="2974" spans="1:25">
      <c r="A2974" s="83">
        <v>5</v>
      </c>
      <c r="B2974" s="83">
        <v>2019</v>
      </c>
      <c r="J2974" s="36"/>
      <c r="M2974" s="36"/>
      <c r="N2974" s="36"/>
      <c r="O2974" s="36"/>
      <c r="P2974" s="36"/>
      <c r="Q2974" s="36"/>
      <c r="R2974" s="36"/>
      <c r="S2974" s="36"/>
      <c r="T2974" s="36"/>
      <c r="U2974" s="36"/>
      <c r="V2974" s="36"/>
      <c r="W2974" s="36"/>
      <c r="X2974" s="36"/>
      <c r="Y2974" s="36"/>
    </row>
    <row r="2975" spans="1:25">
      <c r="A2975" s="83">
        <v>5</v>
      </c>
      <c r="B2975" s="83">
        <v>2019</v>
      </c>
      <c r="C2975" s="84" t="s">
        <v>575</v>
      </c>
      <c r="D2975" s="84" t="s">
        <v>586</v>
      </c>
      <c r="F2975" s="36" t="s">
        <v>564</v>
      </c>
      <c r="G2975" s="36">
        <v>-896.4</v>
      </c>
      <c r="H2975" s="36">
        <v>-891.62199999999996</v>
      </c>
      <c r="I2975" s="36">
        <v>-961.62900000000002</v>
      </c>
      <c r="J2975" s="36">
        <v>-1116.2950000000001</v>
      </c>
      <c r="K2975" s="36">
        <v>-1121.5139999999999</v>
      </c>
      <c r="L2975" s="36">
        <v>-1070.644</v>
      </c>
      <c r="M2975" s="36">
        <v>-1188.6990000000001</v>
      </c>
      <c r="N2975" s="36">
        <v>-1178.652</v>
      </c>
      <c r="O2975" s="36">
        <v>-1161.8679999999999</v>
      </c>
      <c r="P2975" s="36">
        <v>-1398.789</v>
      </c>
      <c r="Q2975" s="36">
        <v>-1309.7360000000001</v>
      </c>
      <c r="R2975" s="36"/>
      <c r="S2975" s="36"/>
    </row>
    <row r="2977" spans="1:17">
      <c r="A2977" s="83">
        <v>8</v>
      </c>
      <c r="B2977" s="83">
        <v>2019</v>
      </c>
      <c r="C2977" s="84" t="s">
        <v>572</v>
      </c>
      <c r="F2977" s="1" t="s">
        <v>155</v>
      </c>
    </row>
    <row r="2978" spans="1:17">
      <c r="A2978" s="83">
        <v>8</v>
      </c>
      <c r="B2978" s="83">
        <v>2019</v>
      </c>
      <c r="C2978" s="84" t="s">
        <v>572</v>
      </c>
      <c r="D2978" s="84" t="s">
        <v>578</v>
      </c>
      <c r="F2978" s="1" t="s">
        <v>491</v>
      </c>
      <c r="G2978" s="1">
        <v>0</v>
      </c>
      <c r="H2978" s="1">
        <v>5.0000000000000001E-3</v>
      </c>
      <c r="I2978" s="1">
        <v>1.2999999999999999E-2</v>
      </c>
      <c r="J2978" s="1">
        <v>-8.0000000000000002E-3</v>
      </c>
      <c r="K2978" s="1">
        <v>-2.4E-2</v>
      </c>
      <c r="L2978" s="1">
        <v>-2.8000000000000001E-2</v>
      </c>
      <c r="M2978" s="1">
        <v>-2.9000000000000001E-2</v>
      </c>
      <c r="N2978" s="1">
        <v>-0.03</v>
      </c>
      <c r="O2978" s="1">
        <v>-3.1E-2</v>
      </c>
      <c r="P2978" s="1">
        <v>-3.2000000000000001E-2</v>
      </c>
      <c r="Q2978" s="1">
        <v>-3.4000000000000002E-2</v>
      </c>
    </row>
    <row r="2979" spans="1:17">
      <c r="A2979" s="83">
        <v>8</v>
      </c>
      <c r="B2979" s="83">
        <v>2019</v>
      </c>
    </row>
    <row r="2980" spans="1:17">
      <c r="A2980" s="83">
        <v>8</v>
      </c>
      <c r="B2980" s="83">
        <v>2019</v>
      </c>
      <c r="C2980" s="84" t="s">
        <v>572</v>
      </c>
      <c r="F2980" s="1" t="s">
        <v>490</v>
      </c>
    </row>
    <row r="2981" spans="1:17">
      <c r="A2981" s="83">
        <v>8</v>
      </c>
      <c r="B2981" s="83">
        <v>2019</v>
      </c>
      <c r="C2981" s="84" t="s">
        <v>572</v>
      </c>
      <c r="D2981" s="84" t="s">
        <v>579</v>
      </c>
      <c r="F2981" s="1" t="s">
        <v>429</v>
      </c>
      <c r="G2981" s="1">
        <v>0.19500000000000001</v>
      </c>
      <c r="H2981" s="1">
        <v>0.54800000000000004</v>
      </c>
      <c r="I2981" s="1">
        <v>3.1E-2</v>
      </c>
      <c r="J2981" s="1">
        <v>9.2999999999999999E-2</v>
      </c>
      <c r="K2981" s="1">
        <v>7.4999999999999997E-2</v>
      </c>
      <c r="L2981" s="1">
        <v>0.04</v>
      </c>
      <c r="M2981" s="1">
        <v>4.2000000000000003E-2</v>
      </c>
      <c r="N2981" s="1">
        <v>3.3000000000000002E-2</v>
      </c>
      <c r="O2981" s="1">
        <v>6.3639999999999999</v>
      </c>
      <c r="P2981" s="1">
        <v>-24.061</v>
      </c>
      <c r="Q2981" s="1">
        <v>-37.334000000000003</v>
      </c>
    </row>
    <row r="2982" spans="1:17">
      <c r="A2982" s="83">
        <v>8</v>
      </c>
      <c r="B2982" s="83">
        <v>2019</v>
      </c>
    </row>
    <row r="2983" spans="1:17">
      <c r="A2983" s="83">
        <v>8</v>
      </c>
      <c r="B2983" s="83">
        <v>2019</v>
      </c>
      <c r="C2983" s="84" t="s">
        <v>572</v>
      </c>
      <c r="D2983" s="84" t="s">
        <v>579</v>
      </c>
      <c r="F2983" s="1" t="s">
        <v>431</v>
      </c>
    </row>
    <row r="2984" spans="1:17">
      <c r="A2984" s="83">
        <v>8</v>
      </c>
      <c r="B2984" s="83">
        <v>2019</v>
      </c>
      <c r="C2984" s="84" t="s">
        <v>572</v>
      </c>
      <c r="D2984" s="84" t="s">
        <v>579</v>
      </c>
      <c r="F2984" s="1" t="s">
        <v>432</v>
      </c>
      <c r="G2984" s="1">
        <v>0.63400000000000001</v>
      </c>
      <c r="H2984" s="1">
        <v>51.951000000000001</v>
      </c>
      <c r="I2984" s="1">
        <v>69.436999999999998</v>
      </c>
      <c r="J2984" s="1">
        <v>77.284000000000006</v>
      </c>
      <c r="K2984" s="1">
        <v>82.52</v>
      </c>
      <c r="L2984" s="1">
        <v>85.981999999999999</v>
      </c>
      <c r="M2984" s="1">
        <v>88.819000000000003</v>
      </c>
      <c r="N2984" s="1">
        <v>91.132999999999996</v>
      </c>
      <c r="O2984" s="1">
        <v>93.462000000000003</v>
      </c>
      <c r="P2984" s="1">
        <v>95.680999999999997</v>
      </c>
      <c r="Q2984" s="1">
        <v>97.974000000000004</v>
      </c>
    </row>
    <row r="2985" spans="1:17">
      <c r="A2985" s="83">
        <v>8</v>
      </c>
      <c r="B2985" s="83">
        <v>2019</v>
      </c>
      <c r="C2985" s="84" t="s">
        <v>572</v>
      </c>
      <c r="D2985" s="84" t="s">
        <v>579</v>
      </c>
      <c r="F2985" s="1" t="s">
        <v>433</v>
      </c>
      <c r="G2985" s="1">
        <v>5.0579999999999998</v>
      </c>
      <c r="H2985" s="1">
        <v>56.215000000000003</v>
      </c>
      <c r="I2985" s="1">
        <v>77.198999999999998</v>
      </c>
      <c r="J2985" s="1">
        <v>85.893000000000001</v>
      </c>
      <c r="K2985" s="1">
        <v>90.697000000000003</v>
      </c>
      <c r="L2985" s="1">
        <v>93.924000000000007</v>
      </c>
      <c r="M2985" s="1">
        <v>96.635999999999996</v>
      </c>
      <c r="N2985" s="1">
        <v>99.388000000000005</v>
      </c>
      <c r="O2985" s="1">
        <v>102.033</v>
      </c>
      <c r="P2985" s="1">
        <v>104.69499999999999</v>
      </c>
      <c r="Q2985" s="1">
        <v>107.306</v>
      </c>
    </row>
    <row r="2986" spans="1:17">
      <c r="A2986" s="83">
        <v>8</v>
      </c>
      <c r="B2986" s="83">
        <v>2019</v>
      </c>
    </row>
    <row r="2987" spans="1:17">
      <c r="A2987" s="83">
        <v>8</v>
      </c>
      <c r="B2987" s="83">
        <v>2019</v>
      </c>
      <c r="C2987" s="84" t="s">
        <v>572</v>
      </c>
      <c r="D2987" s="84" t="s">
        <v>580</v>
      </c>
      <c r="F2987" s="1" t="s">
        <v>295</v>
      </c>
      <c r="G2987" s="1">
        <v>1.4999999999999999E-2</v>
      </c>
      <c r="H2987" s="1">
        <v>1.4710000000000001</v>
      </c>
      <c r="I2987" s="1">
        <v>4.3289999999999997</v>
      </c>
      <c r="J2987" s="1">
        <v>8.1959999999999997</v>
      </c>
      <c r="K2987" s="1">
        <v>13.042999999999999</v>
      </c>
      <c r="L2987" s="1">
        <v>18.420999999999999</v>
      </c>
      <c r="M2987" s="1">
        <v>24.222000000000001</v>
      </c>
      <c r="N2987" s="1">
        <v>30.363</v>
      </c>
      <c r="O2987" s="1">
        <v>37.100999999999999</v>
      </c>
      <c r="P2987" s="1">
        <v>43.898000000000003</v>
      </c>
      <c r="Q2987" s="1">
        <v>50.494</v>
      </c>
    </row>
    <row r="2988" spans="1:17">
      <c r="A2988" s="83">
        <v>8</v>
      </c>
      <c r="B2988" s="83">
        <v>2019</v>
      </c>
    </row>
    <row r="2989" spans="1:17">
      <c r="A2989" s="83">
        <v>8</v>
      </c>
      <c r="B2989" s="83">
        <v>2019</v>
      </c>
      <c r="C2989" s="84" t="s">
        <v>570</v>
      </c>
      <c r="F2989" s="1" t="s">
        <v>156</v>
      </c>
    </row>
    <row r="2990" spans="1:17">
      <c r="A2990" s="83">
        <v>8</v>
      </c>
      <c r="B2990" s="83">
        <v>2019</v>
      </c>
      <c r="C2990" s="84" t="s">
        <v>570</v>
      </c>
      <c r="F2990" s="1" t="s">
        <v>491</v>
      </c>
    </row>
    <row r="2991" spans="1:17">
      <c r="A2991" s="83">
        <v>8</v>
      </c>
      <c r="B2991" s="83">
        <v>2019</v>
      </c>
      <c r="C2991" s="84" t="s">
        <v>570</v>
      </c>
      <c r="D2991" s="84" t="s">
        <v>578</v>
      </c>
      <c r="F2991" s="1" t="s">
        <v>532</v>
      </c>
      <c r="G2991" s="1">
        <v>-11.439</v>
      </c>
      <c r="H2991" s="1">
        <v>-11.353</v>
      </c>
      <c r="I2991" s="1">
        <v>-9.4329999999999998</v>
      </c>
      <c r="J2991" s="1">
        <v>-8.0350000000000001</v>
      </c>
      <c r="K2991" s="1">
        <v>-10.455</v>
      </c>
      <c r="L2991" s="1">
        <v>-10.776999999999999</v>
      </c>
      <c r="M2991" s="1">
        <v>-13.488</v>
      </c>
      <c r="N2991" s="1">
        <v>-14.393000000000001</v>
      </c>
      <c r="O2991" s="1">
        <v>-14.833</v>
      </c>
      <c r="P2991" s="1">
        <v>-14.904</v>
      </c>
      <c r="Q2991" s="1">
        <v>-15.587999999999999</v>
      </c>
    </row>
    <row r="2992" spans="1:17">
      <c r="A2992" s="83">
        <v>8</v>
      </c>
      <c r="B2992" s="83">
        <v>2019</v>
      </c>
      <c r="C2992" s="84" t="s">
        <v>570</v>
      </c>
      <c r="D2992" s="84" t="s">
        <v>578</v>
      </c>
      <c r="F2992" s="1" t="s">
        <v>503</v>
      </c>
      <c r="G2992" s="1">
        <v>-20.47</v>
      </c>
      <c r="H2992" s="1">
        <v>-9.2780000000000005</v>
      </c>
      <c r="I2992" s="1">
        <v>6.2869999999999999</v>
      </c>
      <c r="J2992" s="1">
        <v>11.863</v>
      </c>
      <c r="K2992" s="1">
        <v>14.24</v>
      </c>
      <c r="L2992" s="1">
        <v>9.5129999999999999</v>
      </c>
      <c r="M2992" s="1">
        <v>4.5730000000000004</v>
      </c>
      <c r="N2992" s="1">
        <v>5.2</v>
      </c>
      <c r="O2992" s="1">
        <v>4.5629999999999997</v>
      </c>
      <c r="P2992" s="1">
        <v>4.0279999999999996</v>
      </c>
      <c r="Q2992" s="1">
        <v>3.8279999999999998</v>
      </c>
    </row>
    <row r="2993" spans="1:17">
      <c r="A2993" s="83">
        <v>8</v>
      </c>
      <c r="B2993" s="83">
        <v>2019</v>
      </c>
      <c r="C2993" s="84" t="s">
        <v>570</v>
      </c>
      <c r="D2993" s="84" t="s">
        <v>578</v>
      </c>
      <c r="F2993" s="1" t="s">
        <v>504</v>
      </c>
      <c r="G2993" s="1">
        <v>-7.7569999999999997</v>
      </c>
      <c r="H2993" s="1">
        <v>-8.3770000000000007</v>
      </c>
      <c r="I2993" s="1">
        <v>-2.82</v>
      </c>
      <c r="J2993" s="1">
        <v>-0.77600000000000002</v>
      </c>
      <c r="K2993" s="1">
        <v>-2.14</v>
      </c>
      <c r="L2993" s="1">
        <v>-3.847</v>
      </c>
      <c r="M2993" s="1">
        <v>-5.0259999999999998</v>
      </c>
      <c r="N2993" s="1">
        <v>-2.859</v>
      </c>
      <c r="O2993" s="1">
        <v>-0.78600000000000003</v>
      </c>
      <c r="P2993" s="1">
        <v>-1.0249999999999999</v>
      </c>
      <c r="Q2993" s="1">
        <v>-0.22500000000000001</v>
      </c>
    </row>
    <row r="2994" spans="1:17">
      <c r="A2994" s="83">
        <v>8</v>
      </c>
      <c r="B2994" s="83">
        <v>2019</v>
      </c>
      <c r="C2994" s="84" t="s">
        <v>570</v>
      </c>
      <c r="D2994" s="84" t="s">
        <v>578</v>
      </c>
      <c r="F2994" s="1" t="s">
        <v>296</v>
      </c>
      <c r="G2994" s="1">
        <v>1.901</v>
      </c>
      <c r="H2994" s="1">
        <v>9.99</v>
      </c>
      <c r="I2994" s="1">
        <v>-0.64900000000000002</v>
      </c>
      <c r="J2994" s="1">
        <v>-6.1829999999999998</v>
      </c>
      <c r="K2994" s="1">
        <v>-8.9979999999999993</v>
      </c>
      <c r="L2994" s="1">
        <v>-13.208</v>
      </c>
      <c r="M2994" s="1">
        <v>-14.257</v>
      </c>
      <c r="N2994" s="1">
        <v>-14.531000000000001</v>
      </c>
      <c r="O2994" s="1">
        <v>-13.750999999999999</v>
      </c>
      <c r="P2994" s="1">
        <v>-13.558</v>
      </c>
      <c r="Q2994" s="1">
        <v>-14.355</v>
      </c>
    </row>
    <row r="2995" spans="1:17">
      <c r="A2995" s="83">
        <v>8</v>
      </c>
      <c r="B2995" s="83">
        <v>2019</v>
      </c>
    </row>
    <row r="2996" spans="1:17">
      <c r="A2996" s="83">
        <v>8</v>
      </c>
      <c r="B2996" s="83">
        <v>2019</v>
      </c>
      <c r="C2996" s="84" t="s">
        <v>570</v>
      </c>
      <c r="F2996" s="1" t="s">
        <v>490</v>
      </c>
    </row>
    <row r="2997" spans="1:17">
      <c r="A2997" s="83">
        <v>8</v>
      </c>
      <c r="B2997" s="83">
        <v>2019</v>
      </c>
      <c r="C2997" s="84" t="s">
        <v>570</v>
      </c>
      <c r="D2997" s="84" t="s">
        <v>579</v>
      </c>
      <c r="F2997" s="1" t="s">
        <v>429</v>
      </c>
    </row>
    <row r="2998" spans="1:17">
      <c r="A2998" s="83">
        <v>8</v>
      </c>
      <c r="B2998" s="83">
        <v>2019</v>
      </c>
      <c r="C2998" s="84" t="s">
        <v>570</v>
      </c>
      <c r="D2998" s="84" t="s">
        <v>579</v>
      </c>
      <c r="F2998" s="1" t="s">
        <v>288</v>
      </c>
      <c r="G2998" s="1">
        <v>0</v>
      </c>
      <c r="H2998" s="1">
        <v>-2.4</v>
      </c>
      <c r="I2998" s="1">
        <v>-5.8</v>
      </c>
      <c r="J2998" s="1">
        <v>-8.1</v>
      </c>
      <c r="K2998" s="1">
        <v>-9</v>
      </c>
      <c r="L2998" s="1">
        <v>-9.6</v>
      </c>
      <c r="M2998" s="1">
        <v>-10.3</v>
      </c>
      <c r="N2998" s="1">
        <v>-11.1</v>
      </c>
      <c r="O2998" s="1">
        <v>-11.6</v>
      </c>
      <c r="P2998" s="1">
        <v>-12.3</v>
      </c>
      <c r="Q2998" s="1">
        <v>-12.9</v>
      </c>
    </row>
    <row r="2999" spans="1:17">
      <c r="A2999" s="83">
        <v>8</v>
      </c>
      <c r="B2999" s="83">
        <v>2019</v>
      </c>
      <c r="C2999" s="84" t="s">
        <v>570</v>
      </c>
      <c r="D2999" s="84" t="s">
        <v>579</v>
      </c>
      <c r="F2999" s="1" t="s">
        <v>506</v>
      </c>
      <c r="G2999" s="1">
        <v>0</v>
      </c>
      <c r="H2999" s="1">
        <v>-4.548</v>
      </c>
      <c r="I2999" s="1">
        <v>-4.75</v>
      </c>
      <c r="J2999" s="1">
        <v>-3.9929999999999999</v>
      </c>
      <c r="K2999" s="1">
        <v>-4.0529999999999999</v>
      </c>
      <c r="L2999" s="1">
        <v>-4.226</v>
      </c>
      <c r="M2999" s="1">
        <v>-3.9990000000000001</v>
      </c>
      <c r="N2999" s="1">
        <v>-3.839</v>
      </c>
      <c r="O2999" s="1">
        <v>-4.3959999999999999</v>
      </c>
      <c r="P2999" s="1">
        <v>-4.6749999999999998</v>
      </c>
      <c r="Q2999" s="1">
        <v>-4.1829999999999998</v>
      </c>
    </row>
    <row r="3000" spans="1:17">
      <c r="A3000" s="83">
        <v>8</v>
      </c>
      <c r="B3000" s="83">
        <v>2019</v>
      </c>
      <c r="C3000" s="84" t="s">
        <v>570</v>
      </c>
      <c r="D3000" s="84" t="s">
        <v>579</v>
      </c>
      <c r="F3000" s="1" t="s">
        <v>290</v>
      </c>
      <c r="G3000" s="1">
        <v>0</v>
      </c>
      <c r="H3000" s="1">
        <v>-0.25</v>
      </c>
      <c r="I3000" s="1">
        <v>-4.9000000000000002E-2</v>
      </c>
      <c r="J3000" s="1">
        <v>0.34899999999999998</v>
      </c>
      <c r="K3000" s="1">
        <v>1.2270000000000001</v>
      </c>
      <c r="L3000" s="1">
        <v>1.665</v>
      </c>
      <c r="M3000" s="1">
        <v>2.7410000000000001</v>
      </c>
      <c r="N3000" s="1">
        <v>3.391</v>
      </c>
      <c r="O3000" s="1">
        <v>3.8769999999999998</v>
      </c>
      <c r="P3000" s="1">
        <v>5.3259999999999996</v>
      </c>
      <c r="Q3000" s="1">
        <v>6.0650000000000004</v>
      </c>
    </row>
    <row r="3001" spans="1:17">
      <c r="A3001" s="83">
        <v>8</v>
      </c>
      <c r="B3001" s="83">
        <v>2019</v>
      </c>
      <c r="C3001" s="84" t="s">
        <v>570</v>
      </c>
      <c r="D3001" s="84" t="s">
        <v>579</v>
      </c>
      <c r="F3001" s="1" t="s">
        <v>436</v>
      </c>
      <c r="G3001" s="1">
        <v>-0.88100000000000001</v>
      </c>
      <c r="H3001" s="1">
        <v>-0.90300000000000002</v>
      </c>
      <c r="I3001" s="1">
        <v>-1.3169999999999999</v>
      </c>
      <c r="J3001" s="1">
        <v>-1.8089999999999999</v>
      </c>
      <c r="K3001" s="1">
        <v>-2.0059999999999998</v>
      </c>
      <c r="L3001" s="1">
        <v>-2.0880000000000001</v>
      </c>
      <c r="M3001" s="1">
        <v>-2.2210000000000001</v>
      </c>
      <c r="N3001" s="1">
        <v>-2.3479999999999999</v>
      </c>
      <c r="O3001" s="1">
        <v>-2.4769999999999999</v>
      </c>
      <c r="P3001" s="1">
        <v>-2.5369999999999999</v>
      </c>
      <c r="Q3001" s="1">
        <v>-2.4790000000000001</v>
      </c>
    </row>
    <row r="3002" spans="1:17">
      <c r="A3002" s="83">
        <v>8</v>
      </c>
      <c r="B3002" s="83">
        <v>2019</v>
      </c>
      <c r="C3002" s="84" t="s">
        <v>570</v>
      </c>
      <c r="D3002" s="84" t="s">
        <v>579</v>
      </c>
      <c r="F3002" s="1" t="s">
        <v>498</v>
      </c>
      <c r="G3002" s="1">
        <v>1.01</v>
      </c>
      <c r="H3002" s="1">
        <v>0.42499999999999999</v>
      </c>
      <c r="I3002" s="1">
        <v>-4.93</v>
      </c>
      <c r="J3002" s="1">
        <v>-7.5579999999999998</v>
      </c>
      <c r="K3002" s="1">
        <v>-1.0029999999999999</v>
      </c>
      <c r="L3002" s="1">
        <v>1.105</v>
      </c>
      <c r="M3002" s="1">
        <v>-1.0549999999999999</v>
      </c>
      <c r="N3002" s="1">
        <v>-0.98099999999999998</v>
      </c>
      <c r="O3002" s="1">
        <v>-1.0649999999999999</v>
      </c>
      <c r="P3002" s="1">
        <v>-1.1459999999999999</v>
      </c>
      <c r="Q3002" s="1">
        <v>-1.151</v>
      </c>
    </row>
    <row r="3003" spans="1:17">
      <c r="A3003" s="83">
        <v>8</v>
      </c>
      <c r="B3003" s="83">
        <v>2019</v>
      </c>
      <c r="C3003" s="84" t="s">
        <v>570</v>
      </c>
      <c r="D3003" s="84" t="s">
        <v>579</v>
      </c>
      <c r="F3003" s="1" t="s">
        <v>296</v>
      </c>
      <c r="G3003" s="1">
        <v>0.67100000000000004</v>
      </c>
      <c r="H3003" s="1">
        <v>0.94499999999999995</v>
      </c>
      <c r="I3003" s="1">
        <v>0.439</v>
      </c>
      <c r="J3003" s="1">
        <v>1.0999999999999999E-2</v>
      </c>
      <c r="K3003" s="1">
        <v>-0.58499999999999996</v>
      </c>
      <c r="L3003" s="1">
        <v>-0.71599999999999997</v>
      </c>
      <c r="M3003" s="1">
        <v>-1.2509999999999999</v>
      </c>
      <c r="N3003" s="1">
        <v>-1.6539999999999999</v>
      </c>
      <c r="O3003" s="1">
        <v>-1.883</v>
      </c>
      <c r="P3003" s="1">
        <v>-2.2749999999999999</v>
      </c>
      <c r="Q3003" s="1">
        <v>-2.1739999999999999</v>
      </c>
    </row>
    <row r="3004" spans="1:17">
      <c r="A3004" s="83">
        <v>8</v>
      </c>
      <c r="B3004" s="83">
        <v>2019</v>
      </c>
    </row>
    <row r="3005" spans="1:17">
      <c r="A3005" s="83">
        <v>8</v>
      </c>
      <c r="B3005" s="83">
        <v>2019</v>
      </c>
      <c r="C3005" s="84" t="s">
        <v>570</v>
      </c>
      <c r="D3005" s="84" t="s">
        <v>579</v>
      </c>
      <c r="F3005" s="1" t="s">
        <v>431</v>
      </c>
      <c r="G3005" s="1">
        <v>0</v>
      </c>
      <c r="H3005" s="1">
        <v>-0.55700000000000005</v>
      </c>
      <c r="I3005" s="1">
        <v>-0.57599999999999996</v>
      </c>
      <c r="J3005" s="1">
        <v>-0.499</v>
      </c>
      <c r="K3005" s="1">
        <v>-0.19900000000000001</v>
      </c>
      <c r="L3005" s="1">
        <v>-0.249</v>
      </c>
      <c r="M3005" s="1">
        <v>-0.47299999999999998</v>
      </c>
      <c r="N3005" s="1">
        <v>-0.53900000000000003</v>
      </c>
      <c r="O3005" s="1">
        <v>-0.67700000000000005</v>
      </c>
      <c r="P3005" s="1">
        <v>-0.75700000000000001</v>
      </c>
      <c r="Q3005" s="1">
        <v>-0.73799999999999999</v>
      </c>
    </row>
    <row r="3006" spans="1:17">
      <c r="A3006" s="83">
        <v>8</v>
      </c>
      <c r="B3006" s="83">
        <v>2019</v>
      </c>
    </row>
    <row r="3007" spans="1:17">
      <c r="A3007" s="83">
        <v>8</v>
      </c>
      <c r="B3007" s="83">
        <v>2019</v>
      </c>
      <c r="C3007" s="84" t="s">
        <v>570</v>
      </c>
      <c r="D3007" s="84" t="s">
        <v>580</v>
      </c>
      <c r="F3007" s="1" t="s">
        <v>294</v>
      </c>
    </row>
    <row r="3008" spans="1:17">
      <c r="A3008" s="83">
        <v>8</v>
      </c>
      <c r="B3008" s="83">
        <v>2019</v>
      </c>
      <c r="C3008" s="84" t="s">
        <v>570</v>
      </c>
      <c r="D3008" s="84" t="s">
        <v>580</v>
      </c>
      <c r="F3008" s="1" t="s">
        <v>565</v>
      </c>
      <c r="G3008" s="1">
        <v>-9.85</v>
      </c>
      <c r="H3008" s="1">
        <v>-68.519000000000005</v>
      </c>
      <c r="I3008" s="1">
        <v>-102.651</v>
      </c>
      <c r="J3008" s="1">
        <v>-126.637</v>
      </c>
      <c r="K3008" s="1">
        <v>-135.42400000000001</v>
      </c>
      <c r="L3008" s="1">
        <v>-136.38499999999999</v>
      </c>
      <c r="M3008" s="1">
        <v>-130.95099999999999</v>
      </c>
      <c r="N3008" s="1">
        <v>-130.32599999999999</v>
      </c>
      <c r="O3008" s="1">
        <v>-130.5</v>
      </c>
      <c r="P3008" s="1">
        <v>-133.03399999999999</v>
      </c>
      <c r="Q3008" s="1">
        <v>-136.15600000000001</v>
      </c>
    </row>
    <row r="3009" spans="1:17">
      <c r="A3009" s="83">
        <v>8</v>
      </c>
      <c r="B3009" s="83">
        <v>2019</v>
      </c>
      <c r="C3009" s="84" t="s">
        <v>570</v>
      </c>
      <c r="D3009" s="84" t="s">
        <v>580</v>
      </c>
      <c r="F3009" s="1" t="s">
        <v>295</v>
      </c>
      <c r="G3009" s="1">
        <v>7.1999999999999995E-2</v>
      </c>
      <c r="H3009" s="1">
        <v>-0.104</v>
      </c>
      <c r="I3009" s="1">
        <v>-2.016</v>
      </c>
      <c r="J3009" s="1">
        <v>-5.1840000000000002</v>
      </c>
      <c r="K3009" s="1">
        <v>-9.2119999999999997</v>
      </c>
      <c r="L3009" s="1">
        <v>-13.318</v>
      </c>
      <c r="M3009" s="1">
        <v>-17.291</v>
      </c>
      <c r="N3009" s="1">
        <v>-21.262</v>
      </c>
      <c r="O3009" s="1">
        <v>-25.544</v>
      </c>
      <c r="P3009" s="1">
        <v>-30.105</v>
      </c>
      <c r="Q3009" s="1">
        <v>-34.877000000000002</v>
      </c>
    </row>
    <row r="3010" spans="1:17">
      <c r="A3010" s="83">
        <v>8</v>
      </c>
      <c r="B3010" s="83">
        <v>2019</v>
      </c>
    </row>
    <row r="3011" spans="1:17">
      <c r="A3011" s="83">
        <v>8</v>
      </c>
      <c r="B3011" s="83">
        <v>2019</v>
      </c>
      <c r="C3011" s="84" t="s">
        <v>571</v>
      </c>
      <c r="F3011" s="1" t="s">
        <v>159</v>
      </c>
    </row>
    <row r="3012" spans="1:17">
      <c r="A3012" s="83">
        <v>8</v>
      </c>
      <c r="B3012" s="83">
        <v>2019</v>
      </c>
      <c r="C3012" s="84" t="s">
        <v>571</v>
      </c>
      <c r="D3012" s="84" t="s">
        <v>578</v>
      </c>
      <c r="F3012" s="1" t="s">
        <v>491</v>
      </c>
    </row>
    <row r="3013" spans="1:17">
      <c r="A3013" s="83">
        <v>8</v>
      </c>
      <c r="B3013" s="83">
        <v>2019</v>
      </c>
      <c r="C3013" s="84" t="s">
        <v>571</v>
      </c>
      <c r="D3013" s="84" t="s">
        <v>578</v>
      </c>
      <c r="F3013" s="1" t="s">
        <v>503</v>
      </c>
      <c r="G3013" s="1">
        <v>-8.9220000000000006</v>
      </c>
      <c r="H3013" s="1">
        <v>-20.527999999999999</v>
      </c>
      <c r="I3013" s="1">
        <v>-21.503</v>
      </c>
      <c r="J3013" s="1">
        <v>-20.815000000000001</v>
      </c>
      <c r="K3013" s="1">
        <v>-20.759</v>
      </c>
      <c r="L3013" s="1">
        <v>-24.004000000000001</v>
      </c>
      <c r="M3013" s="1">
        <v>-22.613</v>
      </c>
      <c r="N3013" s="1">
        <v>-15.207000000000001</v>
      </c>
      <c r="O3013" s="1">
        <v>-10.210000000000001</v>
      </c>
      <c r="P3013" s="1">
        <v>-17.489999999999998</v>
      </c>
      <c r="Q3013" s="1">
        <v>-12.706</v>
      </c>
    </row>
    <row r="3014" spans="1:17">
      <c r="A3014" s="83">
        <v>8</v>
      </c>
      <c r="B3014" s="83">
        <v>2019</v>
      </c>
      <c r="C3014" s="84" t="s">
        <v>571</v>
      </c>
      <c r="D3014" s="84" t="s">
        <v>578</v>
      </c>
      <c r="F3014" s="1" t="s">
        <v>504</v>
      </c>
      <c r="G3014" s="1">
        <v>-33.363999999999997</v>
      </c>
      <c r="H3014" s="1">
        <v>-23.478000000000002</v>
      </c>
      <c r="I3014" s="1">
        <v>-18.056999999999999</v>
      </c>
      <c r="J3014" s="1">
        <v>-16.782</v>
      </c>
      <c r="K3014" s="1">
        <v>-15.648999999999999</v>
      </c>
      <c r="L3014" s="1">
        <v>-14.103999999999999</v>
      </c>
      <c r="M3014" s="1">
        <v>-13.455</v>
      </c>
      <c r="N3014" s="1">
        <v>-16.024999999999999</v>
      </c>
      <c r="O3014" s="1">
        <v>-16.323</v>
      </c>
      <c r="P3014" s="1">
        <v>-17.849</v>
      </c>
      <c r="Q3014" s="1">
        <v>-19.882000000000001</v>
      </c>
    </row>
    <row r="3015" spans="1:17">
      <c r="A3015" s="83">
        <v>8</v>
      </c>
      <c r="B3015" s="83">
        <v>2019</v>
      </c>
      <c r="C3015" s="84" t="s">
        <v>571</v>
      </c>
      <c r="D3015" s="84" t="s">
        <v>578</v>
      </c>
      <c r="F3015" s="1" t="s">
        <v>532</v>
      </c>
      <c r="G3015" s="1">
        <v>24.545000000000002</v>
      </c>
      <c r="H3015" s="1">
        <v>12.388999999999999</v>
      </c>
      <c r="I3015" s="1">
        <v>11.997</v>
      </c>
      <c r="J3015" s="1">
        <v>10.863</v>
      </c>
      <c r="K3015" s="1">
        <v>9.7349999999999994</v>
      </c>
      <c r="L3015" s="1">
        <v>11.22</v>
      </c>
      <c r="M3015" s="1">
        <v>14.016999999999999</v>
      </c>
      <c r="N3015" s="1">
        <v>14.244</v>
      </c>
      <c r="O3015" s="1">
        <v>14.96</v>
      </c>
      <c r="P3015" s="1">
        <v>15.682</v>
      </c>
      <c r="Q3015" s="1">
        <v>16.125</v>
      </c>
    </row>
    <row r="3016" spans="1:17">
      <c r="A3016" s="83">
        <v>8</v>
      </c>
      <c r="B3016" s="83">
        <v>2019</v>
      </c>
      <c r="C3016" s="84" t="s">
        <v>571</v>
      </c>
      <c r="D3016" s="84" t="s">
        <v>578</v>
      </c>
      <c r="F3016" s="1" t="s">
        <v>296</v>
      </c>
      <c r="G3016" s="1">
        <v>-4.4020000000000001</v>
      </c>
      <c r="H3016" s="1">
        <v>-10.404999999999999</v>
      </c>
      <c r="I3016" s="1">
        <v>-7.4370000000000003</v>
      </c>
      <c r="J3016" s="1">
        <v>-3.53</v>
      </c>
      <c r="K3016" s="1">
        <v>-2.4950000000000001</v>
      </c>
      <c r="L3016" s="1">
        <v>-2.2869999999999999</v>
      </c>
      <c r="M3016" s="1">
        <v>-2.0409999999999999</v>
      </c>
      <c r="N3016" s="1">
        <v>-2.1669999999999998</v>
      </c>
      <c r="O3016" s="1">
        <v>-2.3109999999999999</v>
      </c>
      <c r="P3016" s="1">
        <v>-2.419</v>
      </c>
      <c r="Q3016" s="1">
        <v>-1.5429999999999999</v>
      </c>
    </row>
    <row r="3017" spans="1:17">
      <c r="A3017" s="83">
        <v>8</v>
      </c>
      <c r="B3017" s="83">
        <v>2019</v>
      </c>
    </row>
    <row r="3018" spans="1:17">
      <c r="A3018" s="83">
        <v>8</v>
      </c>
      <c r="B3018" s="83">
        <v>2019</v>
      </c>
      <c r="C3018" s="84" t="s">
        <v>571</v>
      </c>
      <c r="F3018" s="1" t="s">
        <v>490</v>
      </c>
    </row>
    <row r="3019" spans="1:17">
      <c r="A3019" s="83">
        <v>8</v>
      </c>
      <c r="B3019" s="83">
        <v>2019</v>
      </c>
      <c r="C3019" s="84" t="s">
        <v>571</v>
      </c>
      <c r="D3019" s="84" t="s">
        <v>579</v>
      </c>
      <c r="F3019" s="1" t="s">
        <v>429</v>
      </c>
    </row>
    <row r="3020" spans="1:17">
      <c r="A3020" s="83">
        <v>8</v>
      </c>
      <c r="B3020" s="83">
        <v>2019</v>
      </c>
      <c r="C3020" s="84" t="s">
        <v>571</v>
      </c>
      <c r="D3020" s="84" t="s">
        <v>579</v>
      </c>
      <c r="F3020" s="1" t="s">
        <v>290</v>
      </c>
      <c r="G3020" s="1">
        <v>5.2190000000000003</v>
      </c>
      <c r="H3020" s="1">
        <v>2.3490000000000002</v>
      </c>
      <c r="I3020" s="1">
        <v>-4.82</v>
      </c>
      <c r="J3020" s="1">
        <v>-12.19</v>
      </c>
      <c r="K3020" s="1">
        <v>-7.22</v>
      </c>
      <c r="L3020" s="1">
        <v>-6.5650000000000004</v>
      </c>
      <c r="M3020" s="1">
        <v>-8.26</v>
      </c>
      <c r="N3020" s="1">
        <v>-9.6370000000000005</v>
      </c>
      <c r="O3020" s="1">
        <v>-11.506</v>
      </c>
      <c r="P3020" s="1">
        <v>-13.45</v>
      </c>
      <c r="Q3020" s="1">
        <v>-13.085000000000001</v>
      </c>
    </row>
    <row r="3021" spans="1:17">
      <c r="A3021" s="83">
        <v>8</v>
      </c>
      <c r="B3021" s="83">
        <v>2019</v>
      </c>
      <c r="C3021" s="84" t="s">
        <v>571</v>
      </c>
      <c r="D3021" s="84" t="s">
        <v>579</v>
      </c>
      <c r="F3021" s="1" t="s">
        <v>506</v>
      </c>
      <c r="G3021" s="1">
        <v>0</v>
      </c>
      <c r="H3021" s="1">
        <v>3.3570000000000002</v>
      </c>
      <c r="I3021" s="1">
        <v>3.569</v>
      </c>
      <c r="J3021" s="1">
        <v>3.1190000000000002</v>
      </c>
      <c r="K3021" s="1">
        <v>2.8849999999999998</v>
      </c>
      <c r="L3021" s="1">
        <v>2.8180000000000001</v>
      </c>
      <c r="M3021" s="1">
        <v>2.903</v>
      </c>
      <c r="N3021" s="1">
        <v>3.1579999999999999</v>
      </c>
      <c r="O3021" s="1">
        <v>3.5830000000000002</v>
      </c>
      <c r="P3021" s="1">
        <v>4.0549999999999997</v>
      </c>
      <c r="Q3021" s="1">
        <v>4.13</v>
      </c>
    </row>
    <row r="3022" spans="1:17">
      <c r="A3022" s="83">
        <v>8</v>
      </c>
      <c r="B3022" s="83">
        <v>2019</v>
      </c>
      <c r="C3022" s="84" t="s">
        <v>571</v>
      </c>
      <c r="D3022" s="84" t="s">
        <v>579</v>
      </c>
      <c r="F3022" s="1" t="s">
        <v>296</v>
      </c>
      <c r="G3022" s="1">
        <v>4.5999999999999996</v>
      </c>
      <c r="H3022" s="1">
        <v>13.426</v>
      </c>
      <c r="I3022" s="1">
        <v>0.26200000000000001</v>
      </c>
      <c r="J3022" s="1">
        <v>-2.46</v>
      </c>
      <c r="K3022" s="1">
        <v>-1.258</v>
      </c>
      <c r="L3022" s="1">
        <v>-1.48</v>
      </c>
      <c r="M3022" s="1">
        <v>-1.5760000000000001</v>
      </c>
      <c r="N3022" s="1">
        <v>-1.655</v>
      </c>
      <c r="O3022" s="1">
        <v>-3.008</v>
      </c>
      <c r="P3022" s="1">
        <v>-3.6040000000000001</v>
      </c>
      <c r="Q3022" s="1">
        <v>-3.62</v>
      </c>
    </row>
    <row r="3023" spans="1:17">
      <c r="A3023" s="83">
        <v>8</v>
      </c>
      <c r="B3023" s="83">
        <v>2019</v>
      </c>
    </row>
    <row r="3024" spans="1:17">
      <c r="A3024" s="83">
        <v>8</v>
      </c>
      <c r="B3024" s="83">
        <v>2019</v>
      </c>
      <c r="C3024" s="84" t="s">
        <v>571</v>
      </c>
      <c r="D3024" s="84" t="s">
        <v>579</v>
      </c>
      <c r="F3024" s="1" t="s">
        <v>431</v>
      </c>
      <c r="G3024" s="1">
        <v>-2.9540000000000002</v>
      </c>
      <c r="H3024" s="1">
        <v>-0.45900000000000002</v>
      </c>
      <c r="I3024" s="1">
        <v>0.34</v>
      </c>
      <c r="J3024" s="1">
        <v>0.26700000000000002</v>
      </c>
      <c r="K3024" s="1">
        <v>-0.217</v>
      </c>
      <c r="L3024" s="1">
        <v>-0.13600000000000001</v>
      </c>
      <c r="M3024" s="1">
        <v>-0.126</v>
      </c>
      <c r="N3024" s="1">
        <v>-0.121</v>
      </c>
      <c r="O3024" s="1">
        <v>-0.109</v>
      </c>
      <c r="P3024" s="1">
        <v>-0.108</v>
      </c>
      <c r="Q3024" s="1">
        <v>-0.112</v>
      </c>
    </row>
    <row r="3025" spans="1:17">
      <c r="A3025" s="83">
        <v>8</v>
      </c>
      <c r="B3025" s="83">
        <v>2019</v>
      </c>
    </row>
    <row r="3026" spans="1:17">
      <c r="A3026" s="83">
        <v>8</v>
      </c>
      <c r="B3026" s="83">
        <v>2019</v>
      </c>
      <c r="C3026" s="84" t="s">
        <v>571</v>
      </c>
      <c r="D3026" s="84" t="s">
        <v>580</v>
      </c>
      <c r="F3026" s="1" t="s">
        <v>450</v>
      </c>
    </row>
    <row r="3027" spans="1:17">
      <c r="A3027" s="83">
        <v>8</v>
      </c>
      <c r="B3027" s="83">
        <v>2019</v>
      </c>
      <c r="C3027" s="84" t="s">
        <v>571</v>
      </c>
      <c r="D3027" s="84" t="s">
        <v>580</v>
      </c>
      <c r="F3027" s="1" t="s">
        <v>295</v>
      </c>
      <c r="G3027" s="1">
        <v>7.1999999999999995E-2</v>
      </c>
      <c r="H3027" s="1">
        <v>1.3520000000000001</v>
      </c>
      <c r="I3027" s="1">
        <v>2.3719999999999999</v>
      </c>
      <c r="J3027" s="1">
        <v>3.0840000000000001</v>
      </c>
      <c r="K3027" s="1">
        <v>3.8109999999999999</v>
      </c>
      <c r="L3027" s="1">
        <v>4.641</v>
      </c>
      <c r="M3027" s="1">
        <v>5.4059999999999997</v>
      </c>
      <c r="N3027" s="1">
        <v>6.0369999999999999</v>
      </c>
      <c r="O3027" s="1">
        <v>6.4660000000000002</v>
      </c>
      <c r="P3027" s="1">
        <v>6.8819999999999997</v>
      </c>
      <c r="Q3027" s="1">
        <v>7.274</v>
      </c>
    </row>
    <row r="3028" spans="1:17">
      <c r="A3028" s="83">
        <v>8</v>
      </c>
      <c r="B3028" s="83">
        <v>2019</v>
      </c>
      <c r="C3028" s="84" t="s">
        <v>571</v>
      </c>
      <c r="D3028" s="84" t="s">
        <v>580</v>
      </c>
      <c r="F3028" s="1" t="s">
        <v>296</v>
      </c>
      <c r="G3028" s="1">
        <v>-0.30199999999999999</v>
      </c>
      <c r="H3028" s="1">
        <v>0.72599999999999998</v>
      </c>
      <c r="I3028" s="1">
        <v>-0.44800000000000001</v>
      </c>
      <c r="J3028" s="1">
        <v>-0.79</v>
      </c>
      <c r="K3028" s="1">
        <v>-0.68</v>
      </c>
      <c r="L3028" s="1">
        <v>-0.82</v>
      </c>
      <c r="M3028" s="1">
        <v>-0.14599999999999999</v>
      </c>
      <c r="N3028" s="1">
        <v>-0.219</v>
      </c>
      <c r="O3028" s="1">
        <v>-0.44600000000000001</v>
      </c>
      <c r="P3028" s="1">
        <v>-0.17499999999999999</v>
      </c>
      <c r="Q3028" s="1">
        <v>-0.70099999999999996</v>
      </c>
    </row>
    <row r="3029" spans="1:17">
      <c r="A3029" s="83">
        <v>8</v>
      </c>
      <c r="B3029" s="83">
        <v>2019</v>
      </c>
    </row>
    <row r="3030" spans="1:17">
      <c r="A3030" s="83">
        <v>8</v>
      </c>
      <c r="B3030" s="83">
        <v>2019</v>
      </c>
      <c r="C3030" s="84" t="s">
        <v>575</v>
      </c>
      <c r="D3030" s="84" t="s">
        <v>586</v>
      </c>
      <c r="F3030" s="1" t="s">
        <v>566</v>
      </c>
      <c r="G3030" s="1">
        <v>-959.86699999999996</v>
      </c>
      <c r="H3030" s="1">
        <v>-1007.683</v>
      </c>
      <c r="I3030" s="1">
        <v>-1033.8520000000001</v>
      </c>
      <c r="J3030" s="1">
        <v>-1158.7750000000001</v>
      </c>
      <c r="K3030" s="1">
        <v>-1181.4590000000001</v>
      </c>
      <c r="L3030" s="1">
        <v>-1151.1790000000001</v>
      </c>
      <c r="M3030" s="1">
        <v>-1284.1389999999999</v>
      </c>
      <c r="N3030" s="1">
        <v>-1274.24</v>
      </c>
      <c r="O3030" s="1">
        <v>-1260.2639999999999</v>
      </c>
      <c r="P3030" s="1">
        <v>-1478.665</v>
      </c>
      <c r="Q3030" s="1">
        <v>-1377.8489999999999</v>
      </c>
    </row>
    <row r="3032" spans="1:17">
      <c r="A3032" s="83">
        <v>1</v>
      </c>
      <c r="B3032" s="83">
        <v>2020</v>
      </c>
      <c r="C3032" s="84" t="s">
        <v>572</v>
      </c>
      <c r="F3032" s="1" t="s">
        <v>155</v>
      </c>
    </row>
    <row r="3033" spans="1:17">
      <c r="A3033" s="83">
        <v>1</v>
      </c>
      <c r="B3033" s="83">
        <v>2020</v>
      </c>
      <c r="C3033" s="84" t="s">
        <v>572</v>
      </c>
      <c r="D3033" s="84" t="s">
        <v>578</v>
      </c>
      <c r="F3033" s="1" t="s">
        <v>491</v>
      </c>
      <c r="G3033" s="1">
        <v>-34.465000000000003</v>
      </c>
      <c r="H3033" s="1">
        <v>-26.509</v>
      </c>
      <c r="I3033" s="1">
        <v>-27.747</v>
      </c>
      <c r="J3033" s="1">
        <v>-33.534999999999997</v>
      </c>
      <c r="K3033" s="1">
        <v>-36.389000000000003</v>
      </c>
      <c r="L3033" s="1">
        <v>-42.655999999999999</v>
      </c>
      <c r="M3033" s="1">
        <v>-45.682000000000002</v>
      </c>
      <c r="N3033" s="1">
        <v>-52.039000000000001</v>
      </c>
      <c r="O3033" s="1">
        <v>-57.23</v>
      </c>
      <c r="P3033" s="1">
        <v>-65.558999999999997</v>
      </c>
    </row>
    <row r="3034" spans="1:17">
      <c r="A3034" s="83">
        <v>1</v>
      </c>
      <c r="B3034" s="83">
        <v>2020</v>
      </c>
    </row>
    <row r="3035" spans="1:17">
      <c r="A3035" s="83">
        <v>1</v>
      </c>
      <c r="B3035" s="83">
        <v>2020</v>
      </c>
      <c r="C3035" s="84" t="s">
        <v>572</v>
      </c>
      <c r="F3035" s="1" t="s">
        <v>490</v>
      </c>
    </row>
    <row r="3036" spans="1:17">
      <c r="A3036" s="83">
        <v>1</v>
      </c>
      <c r="B3036" s="83">
        <v>2020</v>
      </c>
      <c r="C3036" s="84" t="s">
        <v>572</v>
      </c>
      <c r="D3036" s="84" t="s">
        <v>579</v>
      </c>
      <c r="F3036" s="1" t="s">
        <v>429</v>
      </c>
      <c r="G3036" s="1">
        <v>4.9740000000000002</v>
      </c>
      <c r="H3036" s="1">
        <v>4.9660000000000002</v>
      </c>
      <c r="I3036" s="1">
        <v>1.0429999999999999</v>
      </c>
      <c r="J3036" s="1">
        <v>1.667</v>
      </c>
      <c r="K3036" s="1">
        <v>1.8340000000000001</v>
      </c>
      <c r="L3036" s="1">
        <v>3.1829999999999998</v>
      </c>
      <c r="M3036" s="1">
        <v>2.8610000000000002</v>
      </c>
      <c r="N3036" s="1">
        <v>1.7989999999999999</v>
      </c>
      <c r="O3036" s="1">
        <v>1.7849999999999999</v>
      </c>
      <c r="P3036" s="1">
        <v>1.7490000000000001</v>
      </c>
    </row>
    <row r="3037" spans="1:17">
      <c r="A3037" s="83">
        <v>1</v>
      </c>
      <c r="B3037" s="83">
        <v>2020</v>
      </c>
    </row>
    <row r="3038" spans="1:17">
      <c r="A3038" s="83">
        <v>1</v>
      </c>
      <c r="B3038" s="83">
        <v>2020</v>
      </c>
      <c r="C3038" s="84" t="s">
        <v>572</v>
      </c>
      <c r="F3038" s="1" t="s">
        <v>431</v>
      </c>
    </row>
    <row r="3039" spans="1:17">
      <c r="A3039" s="83">
        <v>1</v>
      </c>
      <c r="B3039" s="83">
        <v>2020</v>
      </c>
      <c r="C3039" s="84" t="s">
        <v>572</v>
      </c>
      <c r="D3039" s="84" t="s">
        <v>579</v>
      </c>
      <c r="F3039" s="1" t="s">
        <v>432</v>
      </c>
      <c r="G3039" s="1">
        <v>6.1070000000000002</v>
      </c>
      <c r="H3039" s="1">
        <v>5.44</v>
      </c>
      <c r="I3039" s="1">
        <v>3.98</v>
      </c>
      <c r="J3039" s="1">
        <v>3.6219999999999999</v>
      </c>
      <c r="K3039" s="1">
        <v>3.532</v>
      </c>
      <c r="L3039" s="1">
        <v>3.617</v>
      </c>
      <c r="M3039" s="1">
        <v>3.7050000000000001</v>
      </c>
      <c r="N3039" s="1">
        <v>3.7909999999999999</v>
      </c>
      <c r="O3039" s="1">
        <v>3.9079999999999999</v>
      </c>
      <c r="P3039" s="1">
        <v>3.8119999999999998</v>
      </c>
    </row>
    <row r="3040" spans="1:17">
      <c r="A3040" s="83">
        <v>1</v>
      </c>
      <c r="B3040" s="83">
        <v>2020</v>
      </c>
      <c r="C3040" s="84" t="s">
        <v>572</v>
      </c>
      <c r="D3040" s="84" t="s">
        <v>579</v>
      </c>
      <c r="F3040" s="1" t="s">
        <v>433</v>
      </c>
      <c r="G3040" s="1">
        <v>2.7149999999999999</v>
      </c>
      <c r="H3040" s="1">
        <v>-2.7770000000000001</v>
      </c>
      <c r="I3040" s="1">
        <v>1.129</v>
      </c>
      <c r="J3040" s="1">
        <v>-3.7789999999999999</v>
      </c>
      <c r="K3040" s="1">
        <v>-5.4669999999999996</v>
      </c>
      <c r="L3040" s="1">
        <v>-4.3120000000000003</v>
      </c>
      <c r="M3040" s="1">
        <v>-5.1760000000000002</v>
      </c>
      <c r="N3040" s="1">
        <v>-5.1269999999999998</v>
      </c>
      <c r="O3040" s="1">
        <v>-6.3</v>
      </c>
      <c r="P3040" s="1">
        <v>-7.8070000000000004</v>
      </c>
    </row>
    <row r="3041" spans="1:16">
      <c r="A3041" s="83">
        <v>1</v>
      </c>
      <c r="B3041" s="83">
        <v>2020</v>
      </c>
    </row>
    <row r="3042" spans="1:16">
      <c r="A3042" s="83">
        <v>1</v>
      </c>
      <c r="B3042" s="83">
        <v>2020</v>
      </c>
      <c r="C3042" s="84" t="s">
        <v>572</v>
      </c>
      <c r="D3042" s="84" t="s">
        <v>580</v>
      </c>
      <c r="F3042" s="1" t="s">
        <v>295</v>
      </c>
      <c r="G3042" s="1">
        <v>0.29399999999999998</v>
      </c>
      <c r="H3042" s="1">
        <v>1.1599999999999999</v>
      </c>
      <c r="I3042" s="1">
        <v>1.956</v>
      </c>
      <c r="J3042" s="1">
        <v>2.9129999999999998</v>
      </c>
      <c r="K3042" s="1">
        <v>3.996</v>
      </c>
      <c r="L3042" s="1">
        <v>5.258</v>
      </c>
      <c r="M3042" s="1">
        <v>6.6630000000000003</v>
      </c>
      <c r="N3042" s="1">
        <v>8.2560000000000002</v>
      </c>
      <c r="O3042" s="1">
        <v>10.035</v>
      </c>
      <c r="P3042" s="1">
        <v>12.037000000000001</v>
      </c>
    </row>
    <row r="3043" spans="1:16">
      <c r="A3043" s="83">
        <v>1</v>
      </c>
      <c r="B3043" s="83">
        <v>2020</v>
      </c>
    </row>
    <row r="3044" spans="1:16">
      <c r="A3044" s="83">
        <v>1</v>
      </c>
      <c r="B3044" s="83">
        <v>2020</v>
      </c>
      <c r="C3044" s="84" t="s">
        <v>570</v>
      </c>
      <c r="F3044" s="1" t="s">
        <v>156</v>
      </c>
    </row>
    <row r="3045" spans="1:16">
      <c r="A3045" s="83">
        <v>1</v>
      </c>
      <c r="B3045" s="83">
        <v>2020</v>
      </c>
      <c r="C3045" s="84" t="s">
        <v>570</v>
      </c>
      <c r="F3045" s="1" t="s">
        <v>491</v>
      </c>
    </row>
    <row r="3046" spans="1:16">
      <c r="A3046" s="83">
        <v>1</v>
      </c>
      <c r="B3046" s="83">
        <v>2020</v>
      </c>
      <c r="C3046" s="84" t="s">
        <v>570</v>
      </c>
      <c r="D3046" s="84" t="s">
        <v>578</v>
      </c>
      <c r="F3046" s="1" t="s">
        <v>532</v>
      </c>
      <c r="G3046" s="1">
        <v>35.996000000000002</v>
      </c>
      <c r="H3046" s="1">
        <v>32.573</v>
      </c>
      <c r="I3046" s="1">
        <v>33.838000000000001</v>
      </c>
      <c r="J3046" s="1">
        <v>32.299999999999997</v>
      </c>
      <c r="K3046" s="1">
        <v>29.440999999999999</v>
      </c>
      <c r="L3046" s="1">
        <v>23.678999999999998</v>
      </c>
      <c r="M3046" s="1">
        <v>17.077999999999999</v>
      </c>
      <c r="N3046" s="1">
        <v>12.118</v>
      </c>
      <c r="O3046" s="1">
        <v>5.923</v>
      </c>
      <c r="P3046" s="1">
        <v>-0.29199999999999998</v>
      </c>
    </row>
    <row r="3047" spans="1:16">
      <c r="A3047" s="83">
        <v>1</v>
      </c>
      <c r="B3047" s="83">
        <v>2020</v>
      </c>
      <c r="C3047" s="84" t="s">
        <v>570</v>
      </c>
      <c r="D3047" s="84" t="s">
        <v>578</v>
      </c>
      <c r="F3047" s="1" t="s">
        <v>503</v>
      </c>
      <c r="G3047" s="1">
        <v>-16.062999999999999</v>
      </c>
      <c r="H3047" s="1">
        <v>-15.728</v>
      </c>
      <c r="I3047" s="1">
        <v>-13.798</v>
      </c>
      <c r="J3047" s="1">
        <v>-13.382999999999999</v>
      </c>
      <c r="K3047" s="1">
        <v>-12.154999999999999</v>
      </c>
      <c r="L3047" s="1">
        <v>-10.926</v>
      </c>
      <c r="M3047" s="1">
        <v>-11.026</v>
      </c>
      <c r="N3047" s="1">
        <v>-10.388</v>
      </c>
      <c r="O3047" s="1">
        <v>-9.3469999999999995</v>
      </c>
      <c r="P3047" s="1">
        <v>-8.0660000000000007</v>
      </c>
    </row>
    <row r="3048" spans="1:16">
      <c r="A3048" s="83">
        <v>1</v>
      </c>
      <c r="B3048" s="83">
        <v>2020</v>
      </c>
      <c r="C3048" s="84" t="s">
        <v>570</v>
      </c>
      <c r="D3048" s="84" t="s">
        <v>578</v>
      </c>
      <c r="F3048" s="1" t="s">
        <v>504</v>
      </c>
      <c r="G3048" s="1">
        <v>17.337</v>
      </c>
      <c r="H3048" s="1">
        <v>18.7</v>
      </c>
      <c r="I3048" s="1">
        <v>18.457999999999998</v>
      </c>
      <c r="J3048" s="1">
        <v>16.173999999999999</v>
      </c>
      <c r="K3048" s="1">
        <v>12.487</v>
      </c>
      <c r="L3048" s="1">
        <v>10.093999999999999</v>
      </c>
      <c r="M3048" s="1">
        <v>7.4029999999999996</v>
      </c>
      <c r="N3048" s="1">
        <v>4.4749999999999996</v>
      </c>
      <c r="O3048" s="1">
        <v>2.1819999999999999</v>
      </c>
      <c r="P3048" s="1">
        <v>-1.125</v>
      </c>
    </row>
    <row r="3049" spans="1:16">
      <c r="A3049" s="83">
        <v>1</v>
      </c>
      <c r="B3049" s="83">
        <v>2020</v>
      </c>
      <c r="C3049" s="84" t="s">
        <v>570</v>
      </c>
      <c r="D3049" s="84" t="s">
        <v>578</v>
      </c>
      <c r="F3049" s="1" t="s">
        <v>296</v>
      </c>
      <c r="G3049" s="1">
        <v>8.1199999999999992</v>
      </c>
      <c r="H3049" s="1">
        <v>12.058</v>
      </c>
      <c r="I3049" s="1">
        <v>9.1270000000000007</v>
      </c>
      <c r="J3049" s="1">
        <v>4.7619999999999996</v>
      </c>
      <c r="K3049" s="1">
        <v>0.82899999999999996</v>
      </c>
      <c r="L3049" s="1">
        <v>-0.66100000000000003</v>
      </c>
      <c r="M3049" s="1">
        <v>-1.042</v>
      </c>
      <c r="N3049" s="1">
        <v>-1.585</v>
      </c>
      <c r="O3049" s="1">
        <v>-1.9550000000000001</v>
      </c>
      <c r="P3049" s="1">
        <v>-0.35599999999999998</v>
      </c>
    </row>
    <row r="3050" spans="1:16">
      <c r="A3050" s="83">
        <v>1</v>
      </c>
      <c r="B3050" s="83">
        <v>2020</v>
      </c>
    </row>
    <row r="3051" spans="1:16">
      <c r="A3051" s="83">
        <v>1</v>
      </c>
      <c r="B3051" s="83">
        <v>2020</v>
      </c>
      <c r="C3051" s="84" t="s">
        <v>570</v>
      </c>
      <c r="F3051" s="1" t="s">
        <v>490</v>
      </c>
    </row>
    <row r="3052" spans="1:16">
      <c r="A3052" s="83">
        <v>1</v>
      </c>
      <c r="B3052" s="83">
        <v>2020</v>
      </c>
      <c r="C3052" s="84" t="s">
        <v>570</v>
      </c>
      <c r="D3052" s="84" t="s">
        <v>579</v>
      </c>
      <c r="F3052" s="1" t="s">
        <v>429</v>
      </c>
    </row>
    <row r="3053" spans="1:16">
      <c r="A3053" s="83">
        <v>1</v>
      </c>
      <c r="B3053" s="83">
        <v>2020</v>
      </c>
      <c r="C3053" s="84" t="s">
        <v>570</v>
      </c>
      <c r="D3053" s="84" t="s">
        <v>579</v>
      </c>
      <c r="F3053" s="1" t="s">
        <v>288</v>
      </c>
      <c r="G3053" s="1">
        <v>-1.3</v>
      </c>
      <c r="H3053" s="1">
        <v>0.3</v>
      </c>
      <c r="I3053" s="1">
        <v>2.4</v>
      </c>
      <c r="J3053" s="1">
        <v>4.4000000000000004</v>
      </c>
      <c r="K3053" s="1">
        <v>6.7</v>
      </c>
      <c r="L3053" s="1">
        <v>8.1999999999999993</v>
      </c>
      <c r="M3053" s="1">
        <v>9.5</v>
      </c>
      <c r="N3053" s="1">
        <v>10.5</v>
      </c>
      <c r="O3053" s="1">
        <v>10.3</v>
      </c>
      <c r="P3053" s="1">
        <v>8.9</v>
      </c>
    </row>
    <row r="3054" spans="1:16">
      <c r="A3054" s="83">
        <v>1</v>
      </c>
      <c r="B3054" s="83">
        <v>2020</v>
      </c>
      <c r="C3054" s="84" t="s">
        <v>570</v>
      </c>
      <c r="D3054" s="84" t="s">
        <v>579</v>
      </c>
      <c r="F3054" s="1" t="s">
        <v>506</v>
      </c>
      <c r="G3054" s="1">
        <v>-1.145</v>
      </c>
      <c r="H3054" s="1">
        <v>-2.625</v>
      </c>
      <c r="I3054" s="1">
        <v>-3.3</v>
      </c>
      <c r="J3054" s="1">
        <v>-3.5750000000000002</v>
      </c>
      <c r="K3054" s="1">
        <v>-3.2250000000000001</v>
      </c>
      <c r="L3054" s="1">
        <v>-2.0950000000000002</v>
      </c>
      <c r="M3054" s="1">
        <v>-1.4550000000000001</v>
      </c>
      <c r="N3054" s="1">
        <v>-1.7050000000000001</v>
      </c>
      <c r="O3054" s="1">
        <v>-2.0049999999999999</v>
      </c>
      <c r="P3054" s="1">
        <v>-2.0950000000000002</v>
      </c>
    </row>
    <row r="3055" spans="1:16">
      <c r="A3055" s="83">
        <v>1</v>
      </c>
      <c r="B3055" s="83">
        <v>2020</v>
      </c>
      <c r="C3055" s="84" t="s">
        <v>570</v>
      </c>
      <c r="D3055" s="84" t="s">
        <v>579</v>
      </c>
      <c r="F3055" s="1" t="s">
        <v>290</v>
      </c>
      <c r="G3055" s="1">
        <v>-1.2110000000000001</v>
      </c>
      <c r="H3055" s="1">
        <v>-1.355</v>
      </c>
      <c r="I3055" s="1">
        <v>-1.4850000000000001</v>
      </c>
      <c r="J3055" s="1">
        <v>-1.5249999999999999</v>
      </c>
      <c r="K3055" s="1">
        <v>-1.6180000000000001</v>
      </c>
      <c r="L3055" s="1">
        <v>-1.5</v>
      </c>
      <c r="M3055" s="1">
        <v>-1.4730000000000001</v>
      </c>
      <c r="N3055" s="1">
        <v>-1.2729999999999999</v>
      </c>
      <c r="O3055" s="1">
        <v>-1.0620000000000001</v>
      </c>
      <c r="P3055" s="1">
        <v>-1.1719999999999999</v>
      </c>
    </row>
    <row r="3056" spans="1:16">
      <c r="A3056" s="83">
        <v>1</v>
      </c>
      <c r="B3056" s="83">
        <v>2020</v>
      </c>
      <c r="C3056" s="84" t="s">
        <v>570</v>
      </c>
      <c r="D3056" s="84" t="s">
        <v>579</v>
      </c>
      <c r="F3056" s="1" t="s">
        <v>436</v>
      </c>
      <c r="G3056" s="1">
        <v>-2.1880000000000002</v>
      </c>
      <c r="H3056" s="1">
        <v>-1.778</v>
      </c>
      <c r="I3056" s="1">
        <v>-1.643</v>
      </c>
      <c r="J3056" s="1">
        <v>-1.5</v>
      </c>
      <c r="K3056" s="1">
        <v>-1.133</v>
      </c>
      <c r="L3056" s="1">
        <v>-1.0409999999999999</v>
      </c>
      <c r="M3056" s="1">
        <v>-0.82299999999999995</v>
      </c>
      <c r="N3056" s="1">
        <v>-0.84</v>
      </c>
      <c r="O3056" s="1">
        <v>-0.85199999999999998</v>
      </c>
      <c r="P3056" s="1">
        <v>-0.82399999999999995</v>
      </c>
    </row>
    <row r="3057" spans="1:16">
      <c r="A3057" s="83">
        <v>1</v>
      </c>
      <c r="B3057" s="83">
        <v>2020</v>
      </c>
      <c r="C3057" s="84" t="s">
        <v>570</v>
      </c>
      <c r="D3057" s="84" t="s">
        <v>579</v>
      </c>
      <c r="F3057" s="1" t="s">
        <v>498</v>
      </c>
      <c r="G3057" s="1">
        <v>-0.58799999999999997</v>
      </c>
      <c r="H3057" s="1">
        <v>-1.161</v>
      </c>
      <c r="I3057" s="1">
        <v>-1.361</v>
      </c>
      <c r="J3057" s="1">
        <v>-0.92300000000000004</v>
      </c>
      <c r="K3057" s="1">
        <v>-0.70099999999999996</v>
      </c>
      <c r="L3057" s="1">
        <v>-0.434</v>
      </c>
      <c r="M3057" s="1">
        <v>-0.88</v>
      </c>
      <c r="N3057" s="1">
        <v>-1.2749999999999999</v>
      </c>
      <c r="O3057" s="1">
        <v>-1.911</v>
      </c>
      <c r="P3057" s="1">
        <v>-2.726</v>
      </c>
    </row>
    <row r="3058" spans="1:16">
      <c r="A3058" s="83">
        <v>1</v>
      </c>
      <c r="B3058" s="83">
        <v>2020</v>
      </c>
      <c r="C3058" s="84" t="s">
        <v>570</v>
      </c>
      <c r="D3058" s="84" t="s">
        <v>579</v>
      </c>
      <c r="F3058" s="1" t="s">
        <v>296</v>
      </c>
      <c r="G3058" s="1">
        <v>-1.151</v>
      </c>
      <c r="H3058" s="1">
        <v>-1.393</v>
      </c>
      <c r="I3058" s="1">
        <v>-0.82699999999999996</v>
      </c>
      <c r="J3058" s="1">
        <v>0.23100000000000001</v>
      </c>
      <c r="K3058" s="1">
        <v>1.4550000000000001</v>
      </c>
      <c r="L3058" s="1">
        <v>2.395</v>
      </c>
      <c r="M3058" s="1">
        <v>2.6709999999999998</v>
      </c>
      <c r="N3058" s="1">
        <v>2.8260000000000001</v>
      </c>
      <c r="O3058" s="1">
        <v>2.3929999999999998</v>
      </c>
      <c r="P3058" s="1">
        <v>1.7490000000000001</v>
      </c>
    </row>
    <row r="3059" spans="1:16">
      <c r="A3059" s="83">
        <v>1</v>
      </c>
      <c r="B3059" s="83">
        <v>2020</v>
      </c>
    </row>
    <row r="3060" spans="1:16">
      <c r="A3060" s="83">
        <v>1</v>
      </c>
      <c r="B3060" s="83">
        <v>2020</v>
      </c>
      <c r="C3060" s="84" t="s">
        <v>570</v>
      </c>
      <c r="D3060" s="84" t="s">
        <v>579</v>
      </c>
      <c r="F3060" s="1" t="s">
        <v>431</v>
      </c>
      <c r="G3060" s="1">
        <v>-8.9999999999999993E-3</v>
      </c>
      <c r="H3060" s="1">
        <v>3.1110000000000002</v>
      </c>
      <c r="I3060" s="1">
        <v>4.1349999999999998</v>
      </c>
      <c r="J3060" s="1">
        <v>4.9630000000000001</v>
      </c>
      <c r="K3060" s="1">
        <v>5.8449999999999998</v>
      </c>
      <c r="L3060" s="1">
        <v>6.8289999999999997</v>
      </c>
      <c r="M3060" s="1">
        <v>7.0780000000000003</v>
      </c>
      <c r="N3060" s="1">
        <v>7.1449999999999996</v>
      </c>
      <c r="O3060" s="1">
        <v>7.2469999999999999</v>
      </c>
      <c r="P3060" s="1">
        <v>6.97</v>
      </c>
    </row>
    <row r="3061" spans="1:16">
      <c r="A3061" s="83">
        <v>1</v>
      </c>
      <c r="B3061" s="83">
        <v>2020</v>
      </c>
    </row>
    <row r="3062" spans="1:16">
      <c r="A3062" s="83">
        <v>1</v>
      </c>
      <c r="B3062" s="83">
        <v>2020</v>
      </c>
      <c r="C3062" s="84" t="s">
        <v>570</v>
      </c>
      <c r="D3062" s="84" t="s">
        <v>580</v>
      </c>
      <c r="F3062" s="1" t="s">
        <v>294</v>
      </c>
    </row>
    <row r="3063" spans="1:16">
      <c r="A3063" s="83">
        <v>1</v>
      </c>
      <c r="B3063" s="83">
        <v>2020</v>
      </c>
      <c r="C3063" s="84" t="s">
        <v>570</v>
      </c>
      <c r="D3063" s="84" t="s">
        <v>580</v>
      </c>
      <c r="F3063" s="1" t="s">
        <v>565</v>
      </c>
      <c r="G3063" s="1">
        <v>-14.744</v>
      </c>
      <c r="H3063" s="1">
        <v>-29.323</v>
      </c>
      <c r="I3063" s="1">
        <v>-38.033999999999999</v>
      </c>
      <c r="J3063" s="1">
        <v>-41.487000000000002</v>
      </c>
      <c r="K3063" s="1">
        <v>-44.435000000000002</v>
      </c>
      <c r="L3063" s="1">
        <v>-47.762</v>
      </c>
      <c r="M3063" s="1">
        <v>-51.777000000000001</v>
      </c>
      <c r="N3063" s="1">
        <v>-54.887</v>
      </c>
      <c r="O3063" s="1">
        <v>-57.789000000000001</v>
      </c>
      <c r="P3063" s="1">
        <v>-60.322000000000003</v>
      </c>
    </row>
    <row r="3064" spans="1:16">
      <c r="A3064" s="83">
        <v>1</v>
      </c>
      <c r="B3064" s="83">
        <v>2020</v>
      </c>
      <c r="C3064" s="84" t="s">
        <v>570</v>
      </c>
      <c r="D3064" s="84" t="s">
        <v>580</v>
      </c>
      <c r="F3064" s="1" t="s">
        <v>295</v>
      </c>
      <c r="G3064" s="1">
        <v>-0.41299999999999998</v>
      </c>
      <c r="H3064" s="1">
        <v>-1.9710000000000001</v>
      </c>
      <c r="I3064" s="1">
        <v>-3.8839999999999999</v>
      </c>
      <c r="J3064" s="1">
        <v>-6.0780000000000003</v>
      </c>
      <c r="K3064" s="1">
        <v>-8.2789999999999999</v>
      </c>
      <c r="L3064" s="1">
        <v>-10.31</v>
      </c>
      <c r="M3064" s="1">
        <v>-12.093</v>
      </c>
      <c r="N3064" s="1">
        <v>-13.851000000000001</v>
      </c>
      <c r="O3064" s="1">
        <v>-15.539</v>
      </c>
      <c r="P3064" s="1">
        <v>-17.236000000000001</v>
      </c>
    </row>
    <row r="3065" spans="1:16">
      <c r="A3065" s="83">
        <v>1</v>
      </c>
      <c r="B3065" s="83">
        <v>2020</v>
      </c>
    </row>
    <row r="3066" spans="1:16">
      <c r="A3066" s="83">
        <v>1</v>
      </c>
      <c r="B3066" s="83">
        <v>2020</v>
      </c>
      <c r="C3066" s="84" t="s">
        <v>571</v>
      </c>
      <c r="F3066" s="1" t="s">
        <v>159</v>
      </c>
    </row>
    <row r="3067" spans="1:16">
      <c r="A3067" s="83">
        <v>1</v>
      </c>
      <c r="B3067" s="83">
        <v>2020</v>
      </c>
      <c r="C3067" s="84" t="s">
        <v>571</v>
      </c>
      <c r="F3067" s="1" t="s">
        <v>491</v>
      </c>
    </row>
    <row r="3068" spans="1:16">
      <c r="A3068" s="83">
        <v>1</v>
      </c>
      <c r="B3068" s="83">
        <v>2020</v>
      </c>
      <c r="C3068" s="84" t="s">
        <v>571</v>
      </c>
      <c r="D3068" s="84" t="s">
        <v>578</v>
      </c>
      <c r="F3068" s="1" t="s">
        <v>503</v>
      </c>
      <c r="G3068" s="1">
        <v>-28.08</v>
      </c>
      <c r="H3068" s="1">
        <v>-20.045000000000002</v>
      </c>
      <c r="I3068" s="1">
        <v>-18.222999999999999</v>
      </c>
      <c r="J3068" s="1">
        <v>-11.221</v>
      </c>
      <c r="K3068" s="1">
        <v>-20.292000000000002</v>
      </c>
      <c r="L3068" s="1">
        <v>-25.367999999999999</v>
      </c>
      <c r="M3068" s="1">
        <v>-30.571999999999999</v>
      </c>
      <c r="N3068" s="1">
        <v>-29.251999999999999</v>
      </c>
      <c r="O3068" s="1">
        <v>-28.359000000000002</v>
      </c>
      <c r="P3068" s="1">
        <v>-25.986000000000001</v>
      </c>
    </row>
    <row r="3069" spans="1:16">
      <c r="A3069" s="83">
        <v>1</v>
      </c>
      <c r="B3069" s="83">
        <v>2020</v>
      </c>
      <c r="C3069" s="84" t="s">
        <v>571</v>
      </c>
      <c r="D3069" s="84" t="s">
        <v>578</v>
      </c>
      <c r="F3069" s="1" t="s">
        <v>504</v>
      </c>
      <c r="G3069" s="1">
        <v>3.6110000000000002</v>
      </c>
      <c r="H3069" s="1">
        <v>4.6749999999999998</v>
      </c>
      <c r="I3069" s="1">
        <v>6.4409999999999998</v>
      </c>
      <c r="J3069" s="1">
        <v>7.7859999999999996</v>
      </c>
      <c r="K3069" s="1">
        <v>9.1780000000000008</v>
      </c>
      <c r="L3069" s="1">
        <v>10.516</v>
      </c>
      <c r="M3069" s="1">
        <v>10.923</v>
      </c>
      <c r="N3069" s="1">
        <v>11.98</v>
      </c>
      <c r="O3069" s="1">
        <v>13.055</v>
      </c>
      <c r="P3069" s="1">
        <v>13.099</v>
      </c>
    </row>
    <row r="3070" spans="1:16">
      <c r="A3070" s="83">
        <v>1</v>
      </c>
      <c r="B3070" s="83">
        <v>2020</v>
      </c>
      <c r="C3070" s="84" t="s">
        <v>571</v>
      </c>
      <c r="D3070" s="84" t="s">
        <v>578</v>
      </c>
      <c r="F3070" s="1" t="s">
        <v>532</v>
      </c>
      <c r="G3070" s="1">
        <v>18.108000000000001</v>
      </c>
      <c r="H3070" s="1">
        <v>9</v>
      </c>
      <c r="I3070" s="1">
        <v>10.852</v>
      </c>
      <c r="J3070" s="1">
        <v>12.875999999999999</v>
      </c>
      <c r="K3070" s="1">
        <v>3.9580000000000002</v>
      </c>
      <c r="L3070" s="1">
        <v>-3.33</v>
      </c>
      <c r="M3070" s="1">
        <v>-13.461</v>
      </c>
      <c r="N3070" s="1">
        <v>-5.3550000000000004</v>
      </c>
      <c r="O3070" s="1">
        <v>-7.6130000000000004</v>
      </c>
      <c r="P3070" s="1">
        <v>-9.2390000000000008</v>
      </c>
    </row>
    <row r="3071" spans="1:16">
      <c r="A3071" s="83">
        <v>1</v>
      </c>
      <c r="B3071" s="83">
        <v>2020</v>
      </c>
      <c r="C3071" s="84" t="s">
        <v>571</v>
      </c>
      <c r="D3071" s="84" t="s">
        <v>578</v>
      </c>
      <c r="F3071" s="1" t="s">
        <v>296</v>
      </c>
      <c r="G3071" s="1">
        <v>2.629</v>
      </c>
      <c r="H3071" s="1">
        <v>1.6459999999999999</v>
      </c>
      <c r="I3071" s="1">
        <v>1.089</v>
      </c>
      <c r="J3071" s="1">
        <v>15.09</v>
      </c>
      <c r="K3071" s="1">
        <v>-8.407</v>
      </c>
      <c r="L3071" s="1">
        <v>5.4530000000000003</v>
      </c>
      <c r="M3071" s="1">
        <v>6.5650000000000004</v>
      </c>
      <c r="N3071" s="1">
        <v>8.1809999999999992</v>
      </c>
      <c r="O3071" s="1">
        <v>26.381</v>
      </c>
      <c r="P3071" s="1">
        <v>13.632</v>
      </c>
    </row>
    <row r="3072" spans="1:16">
      <c r="A3072" s="83">
        <v>1</v>
      </c>
      <c r="B3072" s="83">
        <v>2020</v>
      </c>
    </row>
    <row r="3073" spans="1:16">
      <c r="A3073" s="83">
        <v>1</v>
      </c>
      <c r="B3073" s="83">
        <v>2020</v>
      </c>
      <c r="C3073" s="84" t="s">
        <v>571</v>
      </c>
      <c r="F3073" s="1" t="s">
        <v>490</v>
      </c>
    </row>
    <row r="3074" spans="1:16">
      <c r="A3074" s="83">
        <v>1</v>
      </c>
      <c r="B3074" s="83">
        <v>2020</v>
      </c>
      <c r="C3074" s="84" t="s">
        <v>571</v>
      </c>
      <c r="D3074" s="84" t="s">
        <v>579</v>
      </c>
      <c r="F3074" s="1" t="s">
        <v>429</v>
      </c>
    </row>
    <row r="3075" spans="1:16">
      <c r="A3075" s="83">
        <v>1</v>
      </c>
      <c r="B3075" s="83">
        <v>2020</v>
      </c>
      <c r="C3075" s="84" t="s">
        <v>571</v>
      </c>
      <c r="D3075" s="84" t="s">
        <v>579</v>
      </c>
      <c r="F3075" s="1" t="s">
        <v>290</v>
      </c>
      <c r="G3075" s="1">
        <v>21.701811078207726</v>
      </c>
      <c r="H3075" s="1">
        <v>21.138374207844745</v>
      </c>
      <c r="I3075" s="1">
        <v>23.773468458089912</v>
      </c>
      <c r="J3075" s="1">
        <v>25.267484539800893</v>
      </c>
      <c r="K3075" s="1">
        <v>24.938097299264193</v>
      </c>
      <c r="L3075" s="1">
        <v>31.624535065488498</v>
      </c>
      <c r="M3075" s="1">
        <v>34.835881550504538</v>
      </c>
      <c r="N3075" s="1">
        <v>29.671400885817864</v>
      </c>
      <c r="O3075" s="1">
        <v>45.635591791480422</v>
      </c>
      <c r="P3075" s="1">
        <v>56.071614793348409</v>
      </c>
    </row>
    <row r="3076" spans="1:16">
      <c r="A3076" s="83">
        <v>1</v>
      </c>
      <c r="B3076" s="83">
        <v>2020</v>
      </c>
      <c r="C3076" s="84" t="s">
        <v>571</v>
      </c>
      <c r="D3076" s="84" t="s">
        <v>579</v>
      </c>
      <c r="F3076" s="1" t="s">
        <v>523</v>
      </c>
      <c r="G3076" s="1">
        <v>2.1680000000000001</v>
      </c>
      <c r="H3076" s="1">
        <v>6.4210000000000003</v>
      </c>
      <c r="I3076" s="1">
        <v>6.8070000000000004</v>
      </c>
      <c r="J3076" s="1">
        <v>7.0259999999999998</v>
      </c>
      <c r="K3076" s="1">
        <v>6.5640000000000001</v>
      </c>
      <c r="L3076" s="1">
        <v>7.7619999999999996</v>
      </c>
      <c r="M3076" s="1">
        <v>7.6020000000000003</v>
      </c>
      <c r="N3076" s="1">
        <v>7.5869999999999997</v>
      </c>
      <c r="O3076" s="1">
        <v>8.2750000000000004</v>
      </c>
      <c r="P3076" s="1">
        <v>6.3620000000000001</v>
      </c>
    </row>
    <row r="3077" spans="1:16">
      <c r="A3077" s="83">
        <v>1</v>
      </c>
      <c r="B3077" s="83">
        <v>2020</v>
      </c>
      <c r="C3077" s="84" t="s">
        <v>571</v>
      </c>
      <c r="D3077" s="84" t="s">
        <v>579</v>
      </c>
      <c r="F3077" s="1" t="s">
        <v>567</v>
      </c>
      <c r="G3077" s="1">
        <v>-3.383</v>
      </c>
      <c r="H3077" s="1">
        <v>-4.0579999999999998</v>
      </c>
      <c r="I3077" s="1">
        <v>-4.2130000000000001</v>
      </c>
      <c r="J3077" s="1">
        <v>-4.7</v>
      </c>
      <c r="K3077" s="1">
        <v>-5.2130000000000001</v>
      </c>
      <c r="L3077" s="1">
        <v>-5.56</v>
      </c>
      <c r="M3077" s="1">
        <v>-5.9</v>
      </c>
      <c r="N3077" s="1">
        <v>-6.2519999999999998</v>
      </c>
      <c r="O3077" s="1">
        <v>-6.5380000000000003</v>
      </c>
      <c r="P3077" s="1">
        <v>-6.68</v>
      </c>
    </row>
    <row r="3078" spans="1:16">
      <c r="A3078" s="83">
        <v>1</v>
      </c>
      <c r="B3078" s="83">
        <v>2020</v>
      </c>
      <c r="C3078" s="84" t="s">
        <v>571</v>
      </c>
      <c r="D3078" s="84" t="s">
        <v>579</v>
      </c>
      <c r="F3078" s="1" t="s">
        <v>436</v>
      </c>
      <c r="G3078" s="1">
        <v>5.7839999999999998</v>
      </c>
      <c r="H3078" s="1">
        <v>6.907</v>
      </c>
      <c r="I3078" s="1">
        <v>5.7889999999999997</v>
      </c>
      <c r="J3078" s="1">
        <v>4.633</v>
      </c>
      <c r="K3078" s="1">
        <v>4.6180000000000003</v>
      </c>
      <c r="L3078" s="1">
        <v>3.76</v>
      </c>
      <c r="M3078" s="1">
        <v>2.7010000000000001</v>
      </c>
      <c r="N3078" s="1">
        <v>2.2639999999999998</v>
      </c>
      <c r="O3078" s="1">
        <v>1.631</v>
      </c>
      <c r="P3078" s="1">
        <v>0.621</v>
      </c>
    </row>
    <row r="3079" spans="1:16">
      <c r="A3079" s="83">
        <v>1</v>
      </c>
      <c r="B3079" s="83">
        <v>2020</v>
      </c>
      <c r="C3079" s="84" t="s">
        <v>571</v>
      </c>
      <c r="D3079" s="84" t="s">
        <v>579</v>
      </c>
      <c r="F3079" s="1" t="s">
        <v>568</v>
      </c>
      <c r="G3079" s="1">
        <v>-2.544</v>
      </c>
      <c r="H3079" s="1">
        <v>-2.8370000000000002</v>
      </c>
      <c r="I3079" s="1">
        <v>-3.3980000000000001</v>
      </c>
      <c r="J3079" s="1">
        <v>-3.7229999999999999</v>
      </c>
      <c r="K3079" s="1">
        <v>-4.2370000000000001</v>
      </c>
      <c r="L3079" s="1">
        <v>-4.2530000000000001</v>
      </c>
      <c r="M3079" s="1">
        <v>-0.33400000000000002</v>
      </c>
      <c r="N3079" s="1">
        <v>-2.1930000000000001</v>
      </c>
      <c r="O3079" s="1">
        <v>-1.75</v>
      </c>
      <c r="P3079" s="1">
        <v>-1.4750000000000001</v>
      </c>
    </row>
    <row r="3080" spans="1:16">
      <c r="A3080" s="83">
        <v>1</v>
      </c>
      <c r="B3080" s="83">
        <v>2020</v>
      </c>
      <c r="C3080" s="84" t="s">
        <v>571</v>
      </c>
      <c r="D3080" s="84" t="s">
        <v>579</v>
      </c>
      <c r="F3080" s="1" t="s">
        <v>540</v>
      </c>
      <c r="G3080" s="1">
        <v>1.8840357198981255</v>
      </c>
      <c r="H3080" s="1">
        <v>1.9186372253352202</v>
      </c>
      <c r="I3080" s="1">
        <v>2.0067917749386832</v>
      </c>
      <c r="J3080" s="1">
        <v>2.0348643425249393</v>
      </c>
      <c r="K3080" s="1">
        <v>2.1473128166162425</v>
      </c>
      <c r="L3080" s="1">
        <v>2.248637235123744</v>
      </c>
      <c r="M3080" s="1">
        <v>2.2290057641487766</v>
      </c>
      <c r="N3080" s="1">
        <v>1.7776882565314118</v>
      </c>
      <c r="O3080" s="1">
        <v>1.8076764660287263</v>
      </c>
      <c r="P3080" s="1">
        <v>1.6513305823866904</v>
      </c>
    </row>
    <row r="3081" spans="1:16">
      <c r="A3081" s="83">
        <v>1</v>
      </c>
      <c r="B3081" s="83">
        <v>2020</v>
      </c>
      <c r="C3081" s="84" t="s">
        <v>571</v>
      </c>
      <c r="D3081" s="84" t="s">
        <v>579</v>
      </c>
      <c r="F3081" s="1" t="s">
        <v>288</v>
      </c>
      <c r="G3081" s="1">
        <v>-1.3470000000000113</v>
      </c>
      <c r="H3081" s="1">
        <v>-2.2429999999999946</v>
      </c>
      <c r="I3081" s="1">
        <v>-2.3240000000000056</v>
      </c>
      <c r="J3081" s="1">
        <v>-1.9810000000000172</v>
      </c>
      <c r="K3081" s="1">
        <v>-2.0629999999999891</v>
      </c>
      <c r="L3081" s="1">
        <v>-2.1369999999999818</v>
      </c>
      <c r="M3081" s="1">
        <v>-1.8380000000000001</v>
      </c>
      <c r="N3081" s="1">
        <v>-1.5189999999999946</v>
      </c>
      <c r="O3081" s="1">
        <v>-0.9079999999999927</v>
      </c>
      <c r="P3081" s="1">
        <v>-9.1999999999983623E-2</v>
      </c>
    </row>
    <row r="3082" spans="1:16">
      <c r="A3082" s="83">
        <v>1</v>
      </c>
      <c r="B3082" s="83">
        <v>2020</v>
      </c>
      <c r="C3082" s="84" t="s">
        <v>571</v>
      </c>
      <c r="D3082" s="84" t="s">
        <v>579</v>
      </c>
      <c r="F3082" s="1" t="s">
        <v>446</v>
      </c>
      <c r="G3082" s="1">
        <v>-0.625</v>
      </c>
      <c r="H3082" s="1">
        <v>-1.1180000000000001</v>
      </c>
      <c r="I3082" s="1">
        <v>-1.53</v>
      </c>
      <c r="J3082" s="1">
        <v>-1.502</v>
      </c>
      <c r="K3082" s="1">
        <v>-1.5129999999999999</v>
      </c>
      <c r="L3082" s="1">
        <v>-1.4810000000000001</v>
      </c>
      <c r="M3082" s="1">
        <v>-1.423</v>
      </c>
      <c r="N3082" s="1">
        <v>-1.7430000000000001</v>
      </c>
      <c r="O3082" s="1">
        <v>-1.786</v>
      </c>
      <c r="P3082" s="1">
        <v>-1.8340000000000001</v>
      </c>
    </row>
    <row r="3083" spans="1:16">
      <c r="A3083" s="83">
        <v>1</v>
      </c>
      <c r="B3083" s="83">
        <v>2020</v>
      </c>
      <c r="C3083" s="84" t="s">
        <v>571</v>
      </c>
      <c r="D3083" s="84" t="s">
        <v>579</v>
      </c>
      <c r="F3083" s="1" t="s">
        <v>296</v>
      </c>
      <c r="G3083" s="1">
        <v>0.59184157223953804</v>
      </c>
      <c r="H3083" s="1">
        <v>-6.7756556051286339</v>
      </c>
      <c r="I3083" s="1">
        <v>-12.320027980932574</v>
      </c>
      <c r="J3083" s="1">
        <v>-15.126364740438227</v>
      </c>
      <c r="K3083" s="1">
        <v>-5.5892128245929946</v>
      </c>
      <c r="L3083" s="1">
        <v>-0.14300345842553241</v>
      </c>
      <c r="M3083" s="1">
        <v>-2.568404966838095</v>
      </c>
      <c r="N3083" s="1">
        <v>-1.7908208867863245</v>
      </c>
      <c r="O3083" s="1">
        <v>-4.2209416162275275</v>
      </c>
      <c r="P3083" s="1">
        <v>-6.5345852846819312</v>
      </c>
    </row>
    <row r="3084" spans="1:16">
      <c r="A3084" s="83">
        <v>1</v>
      </c>
      <c r="B3084" s="83">
        <v>2020</v>
      </c>
    </row>
    <row r="3085" spans="1:16">
      <c r="A3085" s="83">
        <v>1</v>
      </c>
      <c r="B3085" s="83">
        <v>2020</v>
      </c>
      <c r="C3085" s="84" t="s">
        <v>571</v>
      </c>
      <c r="D3085" s="84" t="s">
        <v>579</v>
      </c>
      <c r="F3085" s="1" t="s">
        <v>431</v>
      </c>
      <c r="G3085" s="1">
        <v>-2.6930000000000001</v>
      </c>
      <c r="H3085" s="1">
        <v>-7.8689999999999998</v>
      </c>
      <c r="I3085" s="1">
        <v>1.6970000000000001</v>
      </c>
      <c r="J3085" s="1">
        <v>1.014</v>
      </c>
      <c r="K3085" s="1">
        <v>2.9249999999999998</v>
      </c>
      <c r="L3085" s="1">
        <v>3.238</v>
      </c>
      <c r="M3085" s="1">
        <v>2.9</v>
      </c>
      <c r="N3085" s="1">
        <v>3.3849999999999998</v>
      </c>
      <c r="O3085" s="1">
        <v>3.044</v>
      </c>
      <c r="P3085" s="1">
        <v>3.3250000000000002</v>
      </c>
    </row>
    <row r="3086" spans="1:16">
      <c r="A3086" s="83">
        <v>1</v>
      </c>
      <c r="B3086" s="83">
        <v>2020</v>
      </c>
    </row>
    <row r="3087" spans="1:16">
      <c r="A3087" s="83">
        <v>1</v>
      </c>
      <c r="B3087" s="83">
        <v>2020</v>
      </c>
      <c r="C3087" s="84" t="s">
        <v>571</v>
      </c>
      <c r="D3087" s="84" t="s">
        <v>580</v>
      </c>
      <c r="F3087" s="1" t="s">
        <v>450</v>
      </c>
    </row>
    <row r="3088" spans="1:16">
      <c r="A3088" s="83">
        <v>1</v>
      </c>
      <c r="B3088" s="83">
        <v>2020</v>
      </c>
      <c r="C3088" s="84" t="s">
        <v>571</v>
      </c>
      <c r="D3088" s="84" t="s">
        <v>580</v>
      </c>
      <c r="F3088" s="1" t="s">
        <v>295</v>
      </c>
      <c r="G3088" s="1">
        <v>-3.3000000000000002E-2</v>
      </c>
      <c r="H3088" s="1">
        <v>-4.5999999999999999E-2</v>
      </c>
      <c r="I3088" s="1">
        <v>0.27900000000000003</v>
      </c>
      <c r="J3088" s="1">
        <v>0.74199999999999999</v>
      </c>
      <c r="K3088" s="1">
        <v>1.4430000000000001</v>
      </c>
      <c r="L3088" s="1">
        <v>2.923</v>
      </c>
      <c r="M3088" s="1">
        <v>4.5129999999999999</v>
      </c>
      <c r="N3088" s="1">
        <v>5.84</v>
      </c>
      <c r="O3088" s="1">
        <v>7.55</v>
      </c>
      <c r="P3088" s="1">
        <v>9.984</v>
      </c>
    </row>
    <row r="3089" spans="1:17">
      <c r="A3089" s="83">
        <v>1</v>
      </c>
      <c r="B3089" s="83">
        <v>2020</v>
      </c>
      <c r="C3089" s="84" t="s">
        <v>571</v>
      </c>
      <c r="D3089" s="84" t="s">
        <v>580</v>
      </c>
      <c r="F3089" s="1" t="s">
        <v>296</v>
      </c>
      <c r="G3089" s="1">
        <v>6.7380000000000004</v>
      </c>
      <c r="H3089" s="1">
        <v>6.2460000000000004</v>
      </c>
      <c r="I3089" s="1">
        <v>6.9420000000000002</v>
      </c>
      <c r="J3089" s="1">
        <v>7.6879999999999997</v>
      </c>
      <c r="K3089" s="1">
        <v>8.4960000000000004</v>
      </c>
      <c r="L3089" s="1">
        <v>8.4629999999999992</v>
      </c>
      <c r="M3089" s="1">
        <v>8.5570000000000004</v>
      </c>
      <c r="N3089" s="1">
        <v>8.9489999999999998</v>
      </c>
      <c r="O3089" s="1">
        <v>9.0809999999999995</v>
      </c>
      <c r="P3089" s="1">
        <v>9.8670000000000009</v>
      </c>
    </row>
    <row r="3090" spans="1:17">
      <c r="A3090" s="83">
        <v>1</v>
      </c>
      <c r="B3090" s="83">
        <v>2020</v>
      </c>
    </row>
    <row r="3091" spans="1:17">
      <c r="A3091" s="83">
        <v>1</v>
      </c>
      <c r="B3091" s="83">
        <v>2020</v>
      </c>
      <c r="C3091" s="84" t="s">
        <v>575</v>
      </c>
      <c r="D3091" s="84" t="s">
        <v>586</v>
      </c>
      <c r="F3091" s="1" t="s">
        <v>569</v>
      </c>
      <c r="G3091" s="1">
        <v>-1015.184</v>
      </c>
      <c r="H3091" s="1">
        <v>-1000.421</v>
      </c>
      <c r="I3091" s="1">
        <v>-1115.828</v>
      </c>
      <c r="J3091" s="1">
        <v>-1119.1090000000002</v>
      </c>
      <c r="K3091" s="1">
        <v>-1151.9309999999998</v>
      </c>
      <c r="L3091" s="1">
        <v>-1314.7479999999998</v>
      </c>
      <c r="M3091" s="1">
        <v>-1333.4839999999999</v>
      </c>
      <c r="N3091" s="1">
        <v>-1313.1429999999998</v>
      </c>
      <c r="O3091" s="1">
        <v>-1537.6309999999999</v>
      </c>
      <c r="P3091" s="1">
        <v>-1466.298</v>
      </c>
    </row>
    <row r="3093" spans="1:17">
      <c r="A3093" s="83">
        <v>3</v>
      </c>
      <c r="B3093" s="83">
        <v>2020</v>
      </c>
      <c r="C3093" s="84" t="s">
        <v>572</v>
      </c>
      <c r="F3093" s="1" t="s">
        <v>155</v>
      </c>
    </row>
    <row r="3094" spans="1:17">
      <c r="A3094" s="83">
        <v>3</v>
      </c>
      <c r="B3094" s="83">
        <v>2020</v>
      </c>
      <c r="C3094" s="84" t="s">
        <v>572</v>
      </c>
      <c r="D3094" s="84" t="s">
        <v>578</v>
      </c>
      <c r="F3094" s="1" t="s">
        <v>491</v>
      </c>
      <c r="G3094" s="1">
        <v>0.01</v>
      </c>
      <c r="H3094" s="1">
        <v>0.04</v>
      </c>
      <c r="I3094" s="1">
        <v>7.0000000000000007E-2</v>
      </c>
      <c r="J3094" s="1">
        <v>0.23</v>
      </c>
      <c r="K3094" s="1">
        <v>0.36</v>
      </c>
      <c r="L3094" s="1">
        <v>0.45</v>
      </c>
      <c r="M3094" s="1">
        <v>0.46</v>
      </c>
      <c r="N3094" s="1">
        <v>0.45</v>
      </c>
      <c r="O3094" s="1">
        <v>0.45</v>
      </c>
      <c r="P3094" s="1">
        <v>0.45</v>
      </c>
      <c r="Q3094" s="1">
        <v>0.45</v>
      </c>
    </row>
    <row r="3095" spans="1:17">
      <c r="A3095" s="83">
        <v>3</v>
      </c>
      <c r="B3095" s="83">
        <v>2020</v>
      </c>
    </row>
    <row r="3096" spans="1:17">
      <c r="A3096" s="83">
        <v>3</v>
      </c>
      <c r="B3096" s="83">
        <v>2020</v>
      </c>
      <c r="C3096" s="84" t="s">
        <v>572</v>
      </c>
      <c r="D3096" s="84" t="s">
        <v>579</v>
      </c>
      <c r="F3096" s="1" t="s">
        <v>490</v>
      </c>
    </row>
    <row r="3097" spans="1:17">
      <c r="A3097" s="83">
        <v>3</v>
      </c>
      <c r="B3097" s="83">
        <v>2020</v>
      </c>
      <c r="C3097" s="84" t="s">
        <v>572</v>
      </c>
      <c r="D3097" s="84" t="s">
        <v>579</v>
      </c>
      <c r="F3097" s="1" t="s">
        <v>429</v>
      </c>
      <c r="G3097" s="1">
        <v>9.0999999999999998E-2</v>
      </c>
      <c r="H3097" s="1">
        <v>0.13700000000000001</v>
      </c>
      <c r="I3097" s="1">
        <v>0.20300000000000001</v>
      </c>
      <c r="J3097" s="1">
        <v>-1.2999999999999999E-2</v>
      </c>
      <c r="K3097" s="1">
        <v>-7.0000000000000001E-3</v>
      </c>
      <c r="L3097" s="1">
        <v>-5.0000000000000001E-3</v>
      </c>
      <c r="M3097" s="1">
        <v>0</v>
      </c>
      <c r="N3097" s="1">
        <v>0</v>
      </c>
      <c r="O3097" s="1">
        <v>0</v>
      </c>
      <c r="P3097" s="1">
        <v>0</v>
      </c>
      <c r="Q3097" s="1">
        <v>0</v>
      </c>
    </row>
    <row r="3098" spans="1:17">
      <c r="A3098" s="83">
        <v>3</v>
      </c>
      <c r="B3098" s="83">
        <v>2020</v>
      </c>
      <c r="C3098" s="84" t="s">
        <v>572</v>
      </c>
      <c r="D3098" s="84" t="s">
        <v>579</v>
      </c>
    </row>
    <row r="3099" spans="1:17">
      <c r="A3099" s="83">
        <v>3</v>
      </c>
      <c r="B3099" s="83">
        <v>2020</v>
      </c>
      <c r="C3099" s="84" t="s">
        <v>572</v>
      </c>
      <c r="D3099" s="84" t="s">
        <v>579</v>
      </c>
      <c r="F3099" s="1" t="s">
        <v>431</v>
      </c>
    </row>
    <row r="3100" spans="1:17">
      <c r="A3100" s="83">
        <v>3</v>
      </c>
      <c r="B3100" s="83">
        <v>2020</v>
      </c>
      <c r="C3100" s="84" t="s">
        <v>572</v>
      </c>
      <c r="D3100" s="84" t="s">
        <v>579</v>
      </c>
      <c r="F3100" s="1" t="s">
        <v>432</v>
      </c>
      <c r="G3100" s="1">
        <v>0</v>
      </c>
      <c r="H3100" s="1">
        <v>0</v>
      </c>
      <c r="I3100" s="1">
        <v>0</v>
      </c>
      <c r="J3100" s="1">
        <v>0</v>
      </c>
      <c r="K3100" s="1">
        <v>0</v>
      </c>
      <c r="L3100" s="1">
        <v>0</v>
      </c>
      <c r="M3100" s="1">
        <v>0</v>
      </c>
      <c r="N3100" s="1">
        <v>0</v>
      </c>
      <c r="O3100" s="1">
        <v>0</v>
      </c>
      <c r="P3100" s="1">
        <v>0</v>
      </c>
      <c r="Q3100" s="1">
        <v>0</v>
      </c>
    </row>
    <row r="3101" spans="1:17">
      <c r="A3101" s="83">
        <v>3</v>
      </c>
      <c r="B3101" s="83">
        <v>2020</v>
      </c>
      <c r="C3101" s="84" t="s">
        <v>572</v>
      </c>
      <c r="D3101" s="84" t="s">
        <v>579</v>
      </c>
      <c r="F3101" s="1" t="s">
        <v>433</v>
      </c>
      <c r="G3101" s="1">
        <v>1.385</v>
      </c>
      <c r="H3101" s="1">
        <v>4.4420000000000002</v>
      </c>
      <c r="I3101" s="1">
        <v>6.11</v>
      </c>
      <c r="J3101" s="1">
        <v>6.4669999999999996</v>
      </c>
      <c r="K3101" s="1">
        <v>6.69</v>
      </c>
      <c r="L3101" s="1">
        <v>6.8</v>
      </c>
      <c r="M3101" s="1">
        <v>7.0229999999999997</v>
      </c>
      <c r="N3101" s="1">
        <v>7.1909999999999998</v>
      </c>
      <c r="O3101" s="1">
        <v>7.3250000000000002</v>
      </c>
      <c r="P3101" s="1">
        <v>7.4640000000000004</v>
      </c>
      <c r="Q3101" s="1">
        <v>7.59</v>
      </c>
    </row>
    <row r="3102" spans="1:17">
      <c r="A3102" s="83">
        <v>3</v>
      </c>
      <c r="B3102" s="83">
        <v>2020</v>
      </c>
      <c r="C3102" s="84" t="s">
        <v>572</v>
      </c>
      <c r="D3102" s="84" t="s">
        <v>579</v>
      </c>
    </row>
    <row r="3103" spans="1:17">
      <c r="A3103" s="83">
        <v>3</v>
      </c>
      <c r="B3103" s="83">
        <v>2020</v>
      </c>
      <c r="C3103" s="84" t="s">
        <v>572</v>
      </c>
      <c r="D3103" s="84" t="s">
        <v>580</v>
      </c>
      <c r="F3103" s="1" t="s">
        <v>295</v>
      </c>
      <c r="G3103" s="1">
        <v>1.0999999999999999E-2</v>
      </c>
      <c r="H3103" s="1">
        <v>6.4000000000000001E-2</v>
      </c>
      <c r="I3103" s="1">
        <v>0.17899999999999999</v>
      </c>
      <c r="J3103" s="1">
        <v>0.33200000000000002</v>
      </c>
      <c r="K3103" s="1">
        <v>0.50700000000000001</v>
      </c>
      <c r="L3103" s="1">
        <v>0.69099999999999995</v>
      </c>
      <c r="M3103" s="1">
        <v>0.88300000000000001</v>
      </c>
      <c r="N3103" s="1">
        <v>1.091</v>
      </c>
      <c r="O3103" s="1">
        <v>1.3140000000000001</v>
      </c>
      <c r="P3103" s="1">
        <v>1.554</v>
      </c>
      <c r="Q3103" s="1">
        <v>1.8029999999999999</v>
      </c>
    </row>
    <row r="3104" spans="1:17">
      <c r="A3104" s="83">
        <v>3</v>
      </c>
      <c r="B3104" s="83">
        <v>2020</v>
      </c>
    </row>
    <row r="3105" spans="1:17">
      <c r="A3105" s="83">
        <v>3</v>
      </c>
      <c r="B3105" s="83">
        <v>2020</v>
      </c>
      <c r="C3105" s="84" t="s">
        <v>571</v>
      </c>
      <c r="F3105" s="1" t="s">
        <v>159</v>
      </c>
    </row>
    <row r="3106" spans="1:17">
      <c r="A3106" s="83">
        <v>3</v>
      </c>
      <c r="B3106" s="83">
        <v>2020</v>
      </c>
      <c r="C3106" s="84" t="s">
        <v>571</v>
      </c>
      <c r="D3106" s="84" t="s">
        <v>579</v>
      </c>
      <c r="F3106" s="1" t="s">
        <v>490</v>
      </c>
    </row>
    <row r="3107" spans="1:17">
      <c r="A3107" s="83">
        <v>3</v>
      </c>
      <c r="B3107" s="83">
        <v>2020</v>
      </c>
      <c r="C3107" s="84" t="s">
        <v>571</v>
      </c>
      <c r="D3107" s="84" t="s">
        <v>579</v>
      </c>
      <c r="F3107" s="1" t="s">
        <v>429</v>
      </c>
    </row>
    <row r="3108" spans="1:17" ht="15">
      <c r="A3108" s="83">
        <v>3</v>
      </c>
      <c r="B3108" s="83">
        <v>2020</v>
      </c>
      <c r="C3108" s="84" t="s">
        <v>571</v>
      </c>
      <c r="D3108" s="84" t="s">
        <v>579</v>
      </c>
      <c r="F3108" s="87" t="s">
        <v>290</v>
      </c>
      <c r="G3108" s="1">
        <v>-6.3250000000000002</v>
      </c>
      <c r="H3108" s="1">
        <v>-9.06</v>
      </c>
      <c r="I3108" s="1">
        <v>-10.933</v>
      </c>
      <c r="J3108" s="1">
        <v>-14.132999999999999</v>
      </c>
      <c r="K3108" s="1">
        <v>-16.818000000000001</v>
      </c>
      <c r="L3108" s="1">
        <v>-17.213999999999999</v>
      </c>
      <c r="M3108" s="1">
        <v>-16.367999999999999</v>
      </c>
      <c r="N3108" s="1">
        <v>-15.044</v>
      </c>
      <c r="O3108" s="1">
        <v>-10.646000000000001</v>
      </c>
      <c r="P3108" s="1">
        <v>-13.657999999999999</v>
      </c>
      <c r="Q3108" s="1">
        <v>-7.5259999999999998</v>
      </c>
    </row>
    <row r="3109" spans="1:17" ht="15">
      <c r="A3109" s="83">
        <v>3</v>
      </c>
      <c r="B3109" s="83">
        <v>2020</v>
      </c>
      <c r="C3109" s="84" t="s">
        <v>571</v>
      </c>
      <c r="D3109" s="84" t="s">
        <v>579</v>
      </c>
      <c r="F3109" s="87" t="s">
        <v>288</v>
      </c>
      <c r="G3109" s="1">
        <v>-2.605</v>
      </c>
      <c r="H3109" s="1">
        <v>-5.0039999999999996</v>
      </c>
      <c r="I3109" s="1">
        <v>-6.3040000000000003</v>
      </c>
      <c r="J3109" s="1">
        <v>-8.0039999999999996</v>
      </c>
      <c r="K3109" s="1">
        <v>-9.0050000000000008</v>
      </c>
      <c r="L3109" s="1">
        <v>-8.5060000000000002</v>
      </c>
      <c r="M3109" s="1">
        <v>-7.806</v>
      </c>
      <c r="N3109" s="1">
        <v>-7.1059999999999999</v>
      </c>
      <c r="O3109" s="1">
        <v>-6.306</v>
      </c>
      <c r="P3109" s="1">
        <v>-5.0060000000000002</v>
      </c>
      <c r="Q3109" s="1">
        <v>-3.7069999999999999</v>
      </c>
    </row>
    <row r="3110" spans="1:17" ht="15">
      <c r="A3110" s="83">
        <v>3</v>
      </c>
      <c r="B3110" s="83">
        <v>2020</v>
      </c>
      <c r="C3110" s="84" t="s">
        <v>571</v>
      </c>
      <c r="D3110" s="84" t="s">
        <v>579</v>
      </c>
      <c r="F3110" s="87" t="s">
        <v>567</v>
      </c>
      <c r="G3110" s="1">
        <v>1.0009999999999999</v>
      </c>
      <c r="H3110" s="1">
        <v>2.202</v>
      </c>
      <c r="I3110" s="1">
        <v>3.7429999999999999</v>
      </c>
      <c r="J3110" s="1">
        <v>3.7490000000000001</v>
      </c>
      <c r="K3110" s="1">
        <v>3.347</v>
      </c>
      <c r="L3110" s="1">
        <v>3.9660000000000002</v>
      </c>
      <c r="M3110" s="1">
        <v>4.694</v>
      </c>
      <c r="N3110" s="1">
        <v>6.423</v>
      </c>
      <c r="O3110" s="1">
        <v>8.8160000000000007</v>
      </c>
      <c r="P3110" s="1">
        <v>10.032</v>
      </c>
      <c r="Q3110" s="1">
        <v>12.571</v>
      </c>
    </row>
    <row r="3111" spans="1:17" ht="15">
      <c r="A3111" s="83">
        <v>3</v>
      </c>
      <c r="B3111" s="83">
        <v>2020</v>
      </c>
      <c r="C3111" s="84" t="s">
        <v>571</v>
      </c>
      <c r="D3111" s="84" t="s">
        <v>579</v>
      </c>
      <c r="F3111" s="87" t="s">
        <v>523</v>
      </c>
      <c r="G3111" s="1">
        <v>-4.6740000000000004</v>
      </c>
      <c r="H3111" s="1">
        <v>0.36099999999999999</v>
      </c>
      <c r="I3111" s="1">
        <v>1.998</v>
      </c>
      <c r="J3111" s="1">
        <v>2.5070000000000001</v>
      </c>
      <c r="K3111" s="1">
        <v>1.22</v>
      </c>
      <c r="L3111" s="1">
        <v>1.7390000000000001</v>
      </c>
      <c r="M3111" s="1">
        <v>1.756</v>
      </c>
      <c r="N3111" s="1">
        <v>1.8069999999999999</v>
      </c>
      <c r="O3111" s="1">
        <v>2.3260000000000001</v>
      </c>
      <c r="P3111" s="1">
        <v>1.405</v>
      </c>
      <c r="Q3111" s="1">
        <v>2.1030000000000002</v>
      </c>
    </row>
    <row r="3112" spans="1:17" ht="15">
      <c r="A3112" s="83">
        <v>3</v>
      </c>
      <c r="B3112" s="83">
        <v>2020</v>
      </c>
      <c r="C3112" s="84" t="s">
        <v>571</v>
      </c>
      <c r="D3112" s="84" t="s">
        <v>579</v>
      </c>
      <c r="F3112" s="87" t="s">
        <v>436</v>
      </c>
      <c r="G3112" s="1">
        <v>-1.47</v>
      </c>
      <c r="H3112" s="1">
        <v>-0.94799999999999995</v>
      </c>
      <c r="I3112" s="1">
        <v>-0.79</v>
      </c>
      <c r="J3112" s="1">
        <v>-0.77300000000000002</v>
      </c>
      <c r="K3112" s="1">
        <v>-1.0640000000000001</v>
      </c>
      <c r="L3112" s="1">
        <v>-2.1389999999999998</v>
      </c>
      <c r="M3112" s="1">
        <v>-2.125</v>
      </c>
      <c r="N3112" s="1">
        <v>-1.129</v>
      </c>
      <c r="O3112" s="1">
        <v>-0.94799999999999995</v>
      </c>
      <c r="P3112" s="1">
        <v>-0.98</v>
      </c>
      <c r="Q3112" s="1">
        <v>-1.073</v>
      </c>
    </row>
    <row r="3113" spans="1:17" ht="15">
      <c r="A3113" s="83">
        <v>3</v>
      </c>
      <c r="B3113" s="83">
        <v>2020</v>
      </c>
      <c r="C3113" s="84" t="s">
        <v>571</v>
      </c>
      <c r="D3113" s="84" t="s">
        <v>579</v>
      </c>
      <c r="F3113" s="87" t="s">
        <v>454</v>
      </c>
      <c r="G3113" s="1">
        <v>82.841999999999999</v>
      </c>
      <c r="H3113" s="1">
        <v>1.3819999999999999</v>
      </c>
      <c r="I3113" s="1">
        <v>0.89700000000000002</v>
      </c>
      <c r="J3113" s="1">
        <v>0.72199999999999998</v>
      </c>
      <c r="K3113" s="1">
        <v>0.88300000000000001</v>
      </c>
      <c r="L3113" s="1">
        <v>0.89600000000000002</v>
      </c>
      <c r="M3113" s="1">
        <v>0.91200000000000003</v>
      </c>
      <c r="N3113" s="1">
        <v>0.83299999999999996</v>
      </c>
      <c r="O3113" s="1">
        <v>0.878</v>
      </c>
      <c r="P3113" s="1">
        <v>0.96199999999999997</v>
      </c>
      <c r="Q3113" s="1">
        <v>1.04</v>
      </c>
    </row>
    <row r="3114" spans="1:17" ht="15">
      <c r="A3114" s="83">
        <v>3</v>
      </c>
      <c r="B3114" s="83">
        <v>2020</v>
      </c>
      <c r="C3114" s="84" t="s">
        <v>571</v>
      </c>
      <c r="D3114" s="84" t="s">
        <v>579</v>
      </c>
      <c r="F3114" s="87" t="s">
        <v>296</v>
      </c>
      <c r="G3114" s="1">
        <v>-17.766999999999999</v>
      </c>
      <c r="H3114" s="1">
        <v>0.72399999999999998</v>
      </c>
      <c r="I3114" s="1">
        <v>0.45900000000000002</v>
      </c>
      <c r="J3114" s="1">
        <v>-2.0190000000000001</v>
      </c>
      <c r="K3114" s="1">
        <v>-2.7480000000000002</v>
      </c>
      <c r="L3114" s="1">
        <v>-1.635</v>
      </c>
      <c r="M3114" s="1">
        <v>-4.1749999999999998</v>
      </c>
      <c r="N3114" s="1">
        <v>-4.4320000000000004</v>
      </c>
      <c r="O3114" s="1">
        <v>-5.91</v>
      </c>
      <c r="P3114" s="1">
        <v>-5.4210000000000003</v>
      </c>
      <c r="Q3114" s="1">
        <v>-6.8540000000000001</v>
      </c>
    </row>
    <row r="3115" spans="1:17" ht="15">
      <c r="A3115" s="83">
        <v>3</v>
      </c>
      <c r="B3115" s="83">
        <v>2020</v>
      </c>
      <c r="C3115" s="84" t="s">
        <v>571</v>
      </c>
      <c r="D3115" s="84" t="s">
        <v>579</v>
      </c>
      <c r="F3115" s="87" t="s">
        <v>431</v>
      </c>
      <c r="G3115" s="1">
        <v>5.52</v>
      </c>
      <c r="H3115" s="1">
        <v>5.4240000000000004</v>
      </c>
      <c r="I3115" s="1">
        <v>4.0049999999999999</v>
      </c>
      <c r="J3115" s="1">
        <v>3.4889999999999999</v>
      </c>
      <c r="K3115" s="1">
        <v>3.593</v>
      </c>
      <c r="L3115" s="1">
        <v>3.714</v>
      </c>
      <c r="M3115" s="1">
        <v>3.4609999999999999</v>
      </c>
      <c r="N3115" s="1">
        <v>3.032</v>
      </c>
      <c r="O3115" s="1">
        <v>2.734</v>
      </c>
      <c r="P3115" s="1">
        <v>2.5009999999999999</v>
      </c>
      <c r="Q3115" s="1">
        <v>2.4740000000000002</v>
      </c>
    </row>
    <row r="3116" spans="1:17" ht="15">
      <c r="A3116" s="83">
        <v>3</v>
      </c>
      <c r="B3116" s="83">
        <v>2020</v>
      </c>
      <c r="C3116" s="84" t="s">
        <v>571</v>
      </c>
      <c r="D3116" s="84" t="s">
        <v>580</v>
      </c>
      <c r="F3116" s="88" t="s">
        <v>450</v>
      </c>
    </row>
    <row r="3117" spans="1:17" ht="15">
      <c r="A3117" s="83">
        <v>3</v>
      </c>
      <c r="B3117" s="83">
        <v>2020</v>
      </c>
      <c r="C3117" s="84" t="s">
        <v>571</v>
      </c>
      <c r="D3117" s="84" t="s">
        <v>580</v>
      </c>
      <c r="F3117" s="88" t="s">
        <v>295</v>
      </c>
      <c r="G3117" s="1">
        <v>1E-3</v>
      </c>
      <c r="H3117" s="1">
        <v>-0.82899999999999996</v>
      </c>
      <c r="I3117" s="1">
        <v>-1.4830000000000001</v>
      </c>
      <c r="J3117" s="1">
        <v>-2.1040000000000001</v>
      </c>
      <c r="K3117" s="1">
        <v>-2.9580000000000002</v>
      </c>
      <c r="L3117" s="1">
        <v>-3.57</v>
      </c>
      <c r="M3117" s="1">
        <v>-4.2110000000000003</v>
      </c>
      <c r="N3117" s="1">
        <v>-4.6520000000000001</v>
      </c>
      <c r="O3117" s="1">
        <v>-5.4429999999999996</v>
      </c>
      <c r="P3117" s="1">
        <v>-6.3159999999999998</v>
      </c>
      <c r="Q3117" s="1">
        <v>-6.2779999999999996</v>
      </c>
    </row>
    <row r="3118" spans="1:17" ht="15">
      <c r="A3118" s="83">
        <v>3</v>
      </c>
      <c r="B3118" s="83">
        <v>2020</v>
      </c>
      <c r="C3118" s="84" t="s">
        <v>571</v>
      </c>
      <c r="D3118" s="84" t="s">
        <v>580</v>
      </c>
      <c r="F3118" s="88" t="s">
        <v>296</v>
      </c>
      <c r="G3118" s="1">
        <v>0.42599999999999999</v>
      </c>
      <c r="H3118" s="1">
        <v>1.694</v>
      </c>
      <c r="I3118" s="1">
        <v>2.9340000000000002</v>
      </c>
      <c r="J3118" s="1">
        <v>4.1440000000000001</v>
      </c>
      <c r="K3118" s="1">
        <v>5.1349999999999998</v>
      </c>
      <c r="L3118" s="1">
        <v>6.069</v>
      </c>
      <c r="M3118" s="1">
        <v>7.4939999999999998</v>
      </c>
      <c r="N3118" s="1">
        <v>8.8049999999999997</v>
      </c>
      <c r="O3118" s="1">
        <v>9.9269999999999996</v>
      </c>
      <c r="P3118" s="1">
        <v>11.488</v>
      </c>
      <c r="Q3118" s="1">
        <v>13.661</v>
      </c>
    </row>
    <row r="3119" spans="1:17">
      <c r="A3119" s="83">
        <v>3</v>
      </c>
      <c r="B3119" s="83">
        <v>2020</v>
      </c>
      <c r="C3119" s="84" t="s">
        <v>571</v>
      </c>
    </row>
    <row r="3120" spans="1:17">
      <c r="A3120" s="83">
        <v>3</v>
      </c>
      <c r="B3120" s="83">
        <v>2020</v>
      </c>
      <c r="C3120" s="84" t="s">
        <v>575</v>
      </c>
      <c r="D3120" s="84" t="s">
        <v>586</v>
      </c>
      <c r="F3120" s="1" t="s">
        <v>593</v>
      </c>
      <c r="G3120" s="1">
        <v>-1073.3140000000001</v>
      </c>
      <c r="H3120" s="1">
        <v>-1001.52</v>
      </c>
      <c r="I3120" s="1">
        <v>-1117.826</v>
      </c>
      <c r="J3120" s="1">
        <v>-1114.232</v>
      </c>
      <c r="K3120" s="1">
        <v>-1141.123</v>
      </c>
      <c r="L3120" s="1">
        <v>-1305.8330000000001</v>
      </c>
      <c r="M3120" s="1">
        <v>-1325.3440000000001</v>
      </c>
      <c r="N3120" s="1">
        <v>-1310.655</v>
      </c>
      <c r="O3120" s="1">
        <v>-1542.8330000000001</v>
      </c>
      <c r="P3120" s="1">
        <v>-1471.5519999999999</v>
      </c>
      <c r="Q3120" s="1">
        <v>-1759.672</v>
      </c>
    </row>
    <row r="3122" spans="1:17">
      <c r="A3122" s="83">
        <v>9</v>
      </c>
      <c r="B3122" s="83">
        <v>2020</v>
      </c>
      <c r="C3122" s="84" t="s">
        <v>572</v>
      </c>
      <c r="F3122" s="1" t="s">
        <v>155</v>
      </c>
    </row>
    <row r="3123" spans="1:17">
      <c r="A3123" s="83">
        <v>9</v>
      </c>
      <c r="B3123" s="83">
        <v>2020</v>
      </c>
      <c r="C3123" s="84" t="s">
        <v>572</v>
      </c>
      <c r="D3123" s="84" t="s">
        <v>578</v>
      </c>
      <c r="F3123" s="1" t="s">
        <v>559</v>
      </c>
    </row>
    <row r="3124" spans="1:17">
      <c r="A3124" s="83">
        <v>9</v>
      </c>
      <c r="B3124" s="83">
        <v>2020</v>
      </c>
      <c r="C3124" s="84" t="s">
        <v>572</v>
      </c>
      <c r="D3124" s="84" t="s">
        <v>578</v>
      </c>
      <c r="F3124" s="1" t="s">
        <v>503</v>
      </c>
      <c r="G3124" s="1">
        <v>-462.17899999999997</v>
      </c>
      <c r="H3124" s="1">
        <v>-256.19600000000003</v>
      </c>
      <c r="I3124" s="1">
        <v>184.066</v>
      </c>
      <c r="J3124" s="1">
        <v>179.33</v>
      </c>
      <c r="K3124" s="1">
        <v>1.8979999999999999</v>
      </c>
      <c r="L3124" s="1">
        <v>1.6779999999999999</v>
      </c>
      <c r="M3124" s="1">
        <v>1.649</v>
      </c>
      <c r="N3124" s="1">
        <v>0.93600000000000005</v>
      </c>
      <c r="O3124" s="1">
        <v>0.57299999999999995</v>
      </c>
      <c r="P3124" s="1">
        <v>0.14599999999999999</v>
      </c>
      <c r="Q3124" s="1">
        <v>0.114</v>
      </c>
    </row>
    <row r="3125" spans="1:17">
      <c r="A3125" s="83">
        <v>9</v>
      </c>
      <c r="B3125" s="83">
        <v>2020</v>
      </c>
      <c r="C3125" s="84" t="s">
        <v>572</v>
      </c>
      <c r="D3125" s="84" t="s">
        <v>578</v>
      </c>
      <c r="F3125" s="1" t="s">
        <v>504</v>
      </c>
      <c r="G3125" s="1">
        <v>-75.200999999999993</v>
      </c>
      <c r="H3125" s="1">
        <v>-6.3540000000000001</v>
      </c>
      <c r="I3125" s="1">
        <v>1.994</v>
      </c>
      <c r="J3125" s="1">
        <v>2.8119999999999998</v>
      </c>
      <c r="K3125" s="1">
        <v>7.3979999999999997</v>
      </c>
      <c r="L3125" s="1">
        <v>11.17</v>
      </c>
      <c r="M3125" s="1">
        <v>10.891999999999999</v>
      </c>
      <c r="N3125" s="1">
        <v>7.2939999999999996</v>
      </c>
      <c r="O3125" s="1">
        <v>5.0490000000000004</v>
      </c>
      <c r="P3125" s="1">
        <v>2.097</v>
      </c>
      <c r="Q3125" s="1">
        <v>2.5640000000000001</v>
      </c>
    </row>
    <row r="3126" spans="1:17">
      <c r="A3126" s="83">
        <v>9</v>
      </c>
      <c r="B3126" s="83">
        <v>2020</v>
      </c>
      <c r="C3126" s="84" t="s">
        <v>572</v>
      </c>
      <c r="D3126" s="84" t="s">
        <v>578</v>
      </c>
      <c r="F3126" s="1" t="s">
        <v>532</v>
      </c>
      <c r="G3126" s="1">
        <v>2.758</v>
      </c>
      <c r="H3126" s="1">
        <v>-0.17399999999999999</v>
      </c>
      <c r="I3126" s="1">
        <v>-0.51200000000000001</v>
      </c>
      <c r="J3126" s="1">
        <v>-0.58699999999999997</v>
      </c>
      <c r="K3126" s="1">
        <v>-0.56100000000000005</v>
      </c>
      <c r="L3126" s="1">
        <v>-0.47199999999999998</v>
      </c>
      <c r="M3126" s="1">
        <v>-0.44700000000000001</v>
      </c>
      <c r="N3126" s="1">
        <v>-0.40100000000000002</v>
      </c>
      <c r="O3126" s="1">
        <v>-0.39</v>
      </c>
      <c r="P3126" s="1">
        <v>-0.40699999999999997</v>
      </c>
      <c r="Q3126" s="1">
        <v>-0.42599999999999999</v>
      </c>
    </row>
    <row r="3127" spans="1:17">
      <c r="A3127" s="83">
        <v>9</v>
      </c>
      <c r="B3127" s="83">
        <v>2020</v>
      </c>
      <c r="C3127" s="84" t="s">
        <v>572</v>
      </c>
      <c r="D3127" s="84" t="s">
        <v>578</v>
      </c>
      <c r="F3127" s="1" t="s">
        <v>296</v>
      </c>
      <c r="G3127" s="1">
        <v>-3.9169999999999998</v>
      </c>
      <c r="H3127" s="1">
        <v>-1.6120000000000001</v>
      </c>
      <c r="I3127" s="1">
        <v>0</v>
      </c>
      <c r="J3127" s="1">
        <v>0</v>
      </c>
      <c r="K3127" s="1">
        <v>2E-3</v>
      </c>
      <c r="L3127" s="1">
        <v>3.0000000000000001E-3</v>
      </c>
      <c r="M3127" s="1">
        <v>4.0000000000000001E-3</v>
      </c>
      <c r="N3127" s="1">
        <v>4.0000000000000001E-3</v>
      </c>
      <c r="O3127" s="1">
        <v>5.0000000000000001E-3</v>
      </c>
      <c r="P3127" s="1">
        <v>5.0000000000000001E-3</v>
      </c>
      <c r="Q3127" s="1">
        <v>5.0000000000000001E-3</v>
      </c>
    </row>
    <row r="3128" spans="1:17">
      <c r="A3128" s="83">
        <v>9</v>
      </c>
      <c r="B3128" s="83">
        <v>2020</v>
      </c>
      <c r="C3128" s="84" t="s">
        <v>572</v>
      </c>
      <c r="D3128" s="84" t="s">
        <v>579</v>
      </c>
      <c r="F3128" s="1" t="s">
        <v>490</v>
      </c>
    </row>
    <row r="3129" spans="1:17">
      <c r="A3129" s="83">
        <v>9</v>
      </c>
      <c r="B3129" s="83">
        <v>2020</v>
      </c>
      <c r="C3129" s="84" t="s">
        <v>572</v>
      </c>
      <c r="D3129" s="84" t="s">
        <v>579</v>
      </c>
      <c r="F3129" s="1" t="s">
        <v>429</v>
      </c>
    </row>
    <row r="3130" spans="1:17">
      <c r="A3130" s="83">
        <v>9</v>
      </c>
      <c r="B3130" s="83">
        <v>2020</v>
      </c>
      <c r="C3130" s="84" t="s">
        <v>572</v>
      </c>
      <c r="D3130" s="84" t="s">
        <v>579</v>
      </c>
      <c r="F3130" s="1" t="s">
        <v>594</v>
      </c>
      <c r="G3130" s="1">
        <v>1451.405</v>
      </c>
      <c r="H3130" s="1">
        <v>116.361</v>
      </c>
      <c r="I3130" s="1">
        <v>4.2770000000000001</v>
      </c>
      <c r="J3130" s="1">
        <v>1.6359999999999999</v>
      </c>
      <c r="K3130" s="1">
        <v>1.6870000000000001</v>
      </c>
      <c r="L3130" s="1">
        <v>1.1459999999999999</v>
      </c>
      <c r="M3130" s="1">
        <v>2.5390000000000001</v>
      </c>
      <c r="N3130" s="1">
        <v>2.6549999999999998</v>
      </c>
      <c r="O3130" s="1">
        <v>2.5129999999999999</v>
      </c>
      <c r="P3130" s="1">
        <v>12.13</v>
      </c>
      <c r="Q3130" s="1">
        <v>-34.204999999999998</v>
      </c>
    </row>
    <row r="3131" spans="1:17">
      <c r="A3131" s="83">
        <v>9</v>
      </c>
      <c r="B3131" s="83">
        <v>2020</v>
      </c>
      <c r="C3131" s="84" t="s">
        <v>572</v>
      </c>
      <c r="D3131" s="84" t="s">
        <v>579</v>
      </c>
      <c r="F3131" s="1" t="s">
        <v>595</v>
      </c>
      <c r="G3131" s="1">
        <v>94.387</v>
      </c>
      <c r="H3131" s="1">
        <v>50.695999999999998</v>
      </c>
      <c r="I3131" s="1">
        <v>57.707999999999998</v>
      </c>
      <c r="J3131" s="1">
        <v>5.3789999999999996</v>
      </c>
      <c r="K3131" s="1">
        <v>0.35099999999999998</v>
      </c>
      <c r="L3131" s="1">
        <v>-0.47399999999999998</v>
      </c>
      <c r="M3131" s="1">
        <v>-8.1000000000000003E-2</v>
      </c>
      <c r="N3131" s="1">
        <v>-0.13400000000000001</v>
      </c>
      <c r="O3131" s="1">
        <v>-8.5999999999999993E-2</v>
      </c>
      <c r="P3131" s="1">
        <v>-5.7000000000000002E-2</v>
      </c>
      <c r="Q3131" s="1">
        <v>-4.2000000000000003E-2</v>
      </c>
    </row>
    <row r="3132" spans="1:17">
      <c r="A3132" s="83">
        <v>9</v>
      </c>
      <c r="B3132" s="83">
        <v>2020</v>
      </c>
      <c r="C3132" s="84" t="s">
        <v>572</v>
      </c>
      <c r="D3132" s="84" t="s">
        <v>579</v>
      </c>
      <c r="F3132" s="1" t="s">
        <v>431</v>
      </c>
    </row>
    <row r="3133" spans="1:17">
      <c r="A3133" s="83">
        <v>9</v>
      </c>
      <c r="B3133" s="83">
        <v>2020</v>
      </c>
      <c r="C3133" s="84" t="s">
        <v>572</v>
      </c>
      <c r="D3133" s="84" t="s">
        <v>579</v>
      </c>
      <c r="F3133" s="1" t="s">
        <v>596</v>
      </c>
      <c r="G3133" s="1">
        <v>193.47800000000001</v>
      </c>
      <c r="H3133" s="1">
        <v>174.62899999999999</v>
      </c>
      <c r="I3133" s="1">
        <v>62.256</v>
      </c>
      <c r="J3133" s="1">
        <v>17.425000000000001</v>
      </c>
      <c r="K3133" s="1">
        <v>10.792999999999999</v>
      </c>
      <c r="L3133" s="1">
        <v>4.5739999999999998</v>
      </c>
      <c r="M3133" s="1">
        <v>1.522</v>
      </c>
      <c r="N3133" s="1">
        <v>0.92400000000000004</v>
      </c>
      <c r="O3133" s="1">
        <v>0.45</v>
      </c>
      <c r="P3133" s="1">
        <v>0.45</v>
      </c>
      <c r="Q3133" s="1">
        <v>0.45</v>
      </c>
    </row>
    <row r="3134" spans="1:17">
      <c r="A3134" s="83">
        <v>9</v>
      </c>
      <c r="B3134" s="83">
        <v>2020</v>
      </c>
      <c r="C3134" s="84" t="s">
        <v>572</v>
      </c>
      <c r="D3134" s="84" t="s">
        <v>579</v>
      </c>
      <c r="F3134" s="1" t="s">
        <v>595</v>
      </c>
      <c r="G3134" s="1">
        <v>37.878</v>
      </c>
      <c r="H3134" s="1">
        <v>-33.866999999999997</v>
      </c>
      <c r="I3134" s="1">
        <v>-24.509</v>
      </c>
      <c r="J3134" s="1">
        <v>-2.645</v>
      </c>
      <c r="K3134" s="1">
        <v>-1.1080000000000001</v>
      </c>
      <c r="L3134" s="1">
        <v>3.0129999999999999</v>
      </c>
      <c r="M3134" s="1">
        <v>3.246</v>
      </c>
      <c r="N3134" s="1">
        <v>3.577</v>
      </c>
      <c r="O3134" s="1">
        <v>4.05</v>
      </c>
      <c r="P3134" s="1">
        <v>4.05</v>
      </c>
      <c r="Q3134" s="1">
        <v>4.05</v>
      </c>
    </row>
    <row r="3135" spans="1:17">
      <c r="A3135" s="83">
        <v>9</v>
      </c>
      <c r="B3135" s="83">
        <v>2020</v>
      </c>
      <c r="C3135" s="84" t="s">
        <v>572</v>
      </c>
      <c r="D3135" s="84" t="s">
        <v>580</v>
      </c>
      <c r="F3135" s="1" t="s">
        <v>295</v>
      </c>
    </row>
    <row r="3136" spans="1:17">
      <c r="A3136" s="83">
        <v>9</v>
      </c>
      <c r="B3136" s="83">
        <v>2020</v>
      </c>
      <c r="C3136" s="84" t="s">
        <v>572</v>
      </c>
      <c r="D3136" s="84" t="s">
        <v>580</v>
      </c>
      <c r="F3136" s="1" t="s">
        <v>597</v>
      </c>
      <c r="G3136" s="1">
        <v>1.528</v>
      </c>
      <c r="H3136" s="1">
        <v>6.4580000000000002</v>
      </c>
      <c r="I3136" s="1">
        <v>7.47</v>
      </c>
      <c r="J3136" s="1">
        <v>7.3049999999999997</v>
      </c>
      <c r="K3136" s="1">
        <v>7.9939999999999998</v>
      </c>
      <c r="L3136" s="1">
        <v>9.0790000000000006</v>
      </c>
      <c r="M3136" s="1">
        <v>11.826000000000001</v>
      </c>
      <c r="N3136" s="1">
        <v>16.399999999999999</v>
      </c>
      <c r="O3136" s="1">
        <v>24.088999999999999</v>
      </c>
      <c r="P3136" s="1">
        <v>32.704999999999998</v>
      </c>
      <c r="Q3136" s="1">
        <v>43.656999999999996</v>
      </c>
    </row>
    <row r="3137" spans="1:17">
      <c r="A3137" s="83">
        <v>9</v>
      </c>
      <c r="B3137" s="83">
        <v>2020</v>
      </c>
      <c r="C3137" s="84" t="s">
        <v>572</v>
      </c>
      <c r="D3137" s="84" t="s">
        <v>580</v>
      </c>
      <c r="F3137" s="1" t="s">
        <v>598</v>
      </c>
      <c r="G3137" s="1">
        <v>9.2999999999999999E-2</v>
      </c>
      <c r="H3137" s="1">
        <v>0.36099999999999999</v>
      </c>
      <c r="I3137" s="1">
        <v>0.47899999999999998</v>
      </c>
      <c r="J3137" s="1">
        <v>0.59299999999999997</v>
      </c>
      <c r="K3137" s="1">
        <v>0.66900000000000004</v>
      </c>
      <c r="L3137" s="1">
        <v>0.75700000000000001</v>
      </c>
      <c r="M3137" s="1">
        <v>0.98599999999999999</v>
      </c>
      <c r="N3137" s="1">
        <v>1.359</v>
      </c>
      <c r="O3137" s="1">
        <v>2.0139999999999998</v>
      </c>
      <c r="P3137" s="1">
        <v>2.7530000000000001</v>
      </c>
      <c r="Q3137" s="1">
        <v>3.7269999999999999</v>
      </c>
    </row>
    <row r="3138" spans="1:17">
      <c r="A3138" s="83">
        <v>9</v>
      </c>
      <c r="B3138" s="83">
        <v>2020</v>
      </c>
    </row>
    <row r="3139" spans="1:17">
      <c r="A3139" s="83">
        <v>9</v>
      </c>
      <c r="B3139" s="83">
        <v>2020</v>
      </c>
      <c r="C3139" s="84" t="s">
        <v>570</v>
      </c>
      <c r="F3139" s="1" t="s">
        <v>156</v>
      </c>
    </row>
    <row r="3140" spans="1:17">
      <c r="A3140" s="83">
        <v>9</v>
      </c>
      <c r="B3140" s="83">
        <v>2020</v>
      </c>
      <c r="C3140" s="84" t="s">
        <v>570</v>
      </c>
      <c r="D3140" s="84" t="s">
        <v>578</v>
      </c>
      <c r="F3140" s="1" t="s">
        <v>491</v>
      </c>
    </row>
    <row r="3141" spans="1:17">
      <c r="A3141" s="83">
        <v>9</v>
      </c>
      <c r="B3141" s="83">
        <v>2020</v>
      </c>
      <c r="C3141" s="84" t="s">
        <v>570</v>
      </c>
      <c r="D3141" s="84" t="s">
        <v>578</v>
      </c>
      <c r="F3141" s="1" t="s">
        <v>503</v>
      </c>
      <c r="G3141" s="1">
        <v>-111.265</v>
      </c>
      <c r="H3141" s="1">
        <v>-194.99700000000001</v>
      </c>
      <c r="I3141" s="1">
        <v>-200.69</v>
      </c>
      <c r="J3141" s="1">
        <v>-187.191</v>
      </c>
      <c r="K3141" s="1">
        <v>-175.74199999999999</v>
      </c>
      <c r="L3141" s="1">
        <v>-160.589</v>
      </c>
      <c r="M3141" s="1">
        <v>-140.24600000000001</v>
      </c>
      <c r="N3141" s="1">
        <v>-124.735</v>
      </c>
      <c r="O3141" s="1">
        <v>-118.693</v>
      </c>
      <c r="P3141" s="1">
        <v>-121.679</v>
      </c>
      <c r="Q3141" s="1">
        <v>-126.747</v>
      </c>
    </row>
    <row r="3142" spans="1:17">
      <c r="A3142" s="83">
        <v>9</v>
      </c>
      <c r="B3142" s="83">
        <v>2020</v>
      </c>
      <c r="C3142" s="84" t="s">
        <v>570</v>
      </c>
      <c r="D3142" s="84" t="s">
        <v>578</v>
      </c>
      <c r="F3142" s="1" t="s">
        <v>532</v>
      </c>
      <c r="G3142" s="1">
        <v>-88.86</v>
      </c>
      <c r="H3142" s="1">
        <v>-75.733000000000004</v>
      </c>
      <c r="I3142" s="1">
        <v>-49.185000000000002</v>
      </c>
      <c r="J3142" s="1">
        <v>-54.503</v>
      </c>
      <c r="K3142" s="1">
        <v>-62.215000000000003</v>
      </c>
      <c r="L3142" s="1">
        <v>-69.822000000000003</v>
      </c>
      <c r="M3142" s="1">
        <v>-67.025000000000006</v>
      </c>
      <c r="N3142" s="1">
        <v>-65.760999999999996</v>
      </c>
      <c r="O3142" s="1">
        <v>-67.971999999999994</v>
      </c>
      <c r="P3142" s="1">
        <v>-71.534999999999997</v>
      </c>
      <c r="Q3142" s="1">
        <v>-72.603999999999999</v>
      </c>
    </row>
    <row r="3143" spans="1:17">
      <c r="A3143" s="83">
        <v>9</v>
      </c>
      <c r="B3143" s="83">
        <v>2020</v>
      </c>
      <c r="C3143" s="84" t="s">
        <v>570</v>
      </c>
      <c r="D3143" s="84" t="s">
        <v>578</v>
      </c>
      <c r="F3143" s="1" t="s">
        <v>504</v>
      </c>
      <c r="G3143" s="1">
        <v>-30.038</v>
      </c>
      <c r="H3143" s="1">
        <v>-45.917999999999999</v>
      </c>
      <c r="I3143" s="1">
        <v>-42.037999999999997</v>
      </c>
      <c r="J3143" s="1">
        <v>-36.393000000000001</v>
      </c>
      <c r="K3143" s="1">
        <v>-33.680999999999997</v>
      </c>
      <c r="L3143" s="1">
        <v>-29.541</v>
      </c>
      <c r="M3143" s="1">
        <v>-24.231000000000002</v>
      </c>
      <c r="N3143" s="1">
        <v>-19.233000000000001</v>
      </c>
      <c r="O3143" s="1">
        <v>-16.082999999999998</v>
      </c>
      <c r="P3143" s="1">
        <v>-15.045</v>
      </c>
      <c r="Q3143" s="1">
        <v>-14.564</v>
      </c>
    </row>
    <row r="3144" spans="1:17">
      <c r="A3144" s="83">
        <v>9</v>
      </c>
      <c r="B3144" s="83">
        <v>2020</v>
      </c>
      <c r="C3144" s="84" t="s">
        <v>570</v>
      </c>
      <c r="D3144" s="84" t="s">
        <v>578</v>
      </c>
      <c r="F3144" s="1" t="s">
        <v>296</v>
      </c>
      <c r="G3144" s="1">
        <v>6.6820000000000004</v>
      </c>
      <c r="H3144" s="1">
        <v>30.050999999999998</v>
      </c>
      <c r="I3144" s="1">
        <v>52.707999999999998</v>
      </c>
      <c r="J3144" s="1">
        <v>61.954000000000001</v>
      </c>
      <c r="K3144" s="1">
        <v>68.875</v>
      </c>
      <c r="L3144" s="1">
        <v>72.260999999999996</v>
      </c>
      <c r="M3144" s="1">
        <v>71.623999999999995</v>
      </c>
      <c r="N3144" s="1">
        <v>51.695999999999998</v>
      </c>
      <c r="O3144" s="1">
        <v>26.245000000000001</v>
      </c>
      <c r="P3144" s="1">
        <v>3.2320000000000002</v>
      </c>
      <c r="Q3144" s="1">
        <v>-31.146999999999998</v>
      </c>
    </row>
    <row r="3145" spans="1:17">
      <c r="A3145" s="83">
        <v>9</v>
      </c>
      <c r="B3145" s="83">
        <v>2020</v>
      </c>
      <c r="C3145" s="84" t="s">
        <v>570</v>
      </c>
      <c r="D3145" s="84" t="s">
        <v>579</v>
      </c>
      <c r="F3145" s="1" t="s">
        <v>490</v>
      </c>
    </row>
    <row r="3146" spans="1:17">
      <c r="A3146" s="83">
        <v>9</v>
      </c>
      <c r="B3146" s="83">
        <v>2020</v>
      </c>
      <c r="C3146" s="84" t="s">
        <v>570</v>
      </c>
      <c r="D3146" s="84" t="s">
        <v>579</v>
      </c>
      <c r="F3146" s="1" t="s">
        <v>429</v>
      </c>
    </row>
    <row r="3147" spans="1:17">
      <c r="A3147" s="83">
        <v>9</v>
      </c>
      <c r="B3147" s="83">
        <v>2020</v>
      </c>
      <c r="C3147" s="84" t="s">
        <v>570</v>
      </c>
      <c r="D3147" s="84" t="s">
        <v>579</v>
      </c>
      <c r="F3147" s="1" t="s">
        <v>288</v>
      </c>
      <c r="G3147" s="1">
        <v>0</v>
      </c>
      <c r="H3147" s="1">
        <v>-13.8</v>
      </c>
      <c r="I3147" s="1">
        <v>-30.7</v>
      </c>
      <c r="J3147" s="1">
        <v>-43.4</v>
      </c>
      <c r="K3147" s="1">
        <v>-51.4</v>
      </c>
      <c r="L3147" s="1">
        <v>-56.3</v>
      </c>
      <c r="M3147" s="1">
        <v>-59.6</v>
      </c>
      <c r="N3147" s="1">
        <v>-65.599999999999994</v>
      </c>
      <c r="O3147" s="1">
        <v>-68.400000000000006</v>
      </c>
      <c r="P3147" s="1">
        <v>-71.400000000000006</v>
      </c>
      <c r="Q3147" s="1">
        <v>-75.099999999999994</v>
      </c>
    </row>
    <row r="3148" spans="1:17">
      <c r="A3148" s="83">
        <v>9</v>
      </c>
      <c r="B3148" s="83">
        <v>2020</v>
      </c>
      <c r="C3148" s="84" t="s">
        <v>570</v>
      </c>
      <c r="D3148" s="84" t="s">
        <v>579</v>
      </c>
      <c r="F3148" s="1" t="s">
        <v>290</v>
      </c>
      <c r="G3148" s="1">
        <v>0</v>
      </c>
      <c r="H3148" s="1">
        <v>-3.702</v>
      </c>
      <c r="I3148" s="1">
        <v>-9.9809999999999999</v>
      </c>
      <c r="J3148" s="1">
        <v>-15.43</v>
      </c>
      <c r="K3148" s="1">
        <v>-20.413</v>
      </c>
      <c r="L3148" s="1">
        <v>-26.678999999999998</v>
      </c>
      <c r="M3148" s="1">
        <v>-31.117999999999999</v>
      </c>
      <c r="N3148" s="1">
        <v>-35.21</v>
      </c>
      <c r="O3148" s="1">
        <v>-40.551000000000002</v>
      </c>
      <c r="P3148" s="1">
        <v>-39.914999999999999</v>
      </c>
      <c r="Q3148" s="1">
        <v>-45.837000000000003</v>
      </c>
    </row>
    <row r="3149" spans="1:17">
      <c r="A3149" s="83">
        <v>9</v>
      </c>
      <c r="B3149" s="83">
        <v>2020</v>
      </c>
      <c r="C3149" s="84" t="s">
        <v>570</v>
      </c>
      <c r="D3149" s="84" t="s">
        <v>579</v>
      </c>
      <c r="F3149" s="1" t="s">
        <v>498</v>
      </c>
      <c r="G3149" s="1">
        <v>127.783</v>
      </c>
      <c r="H3149" s="1">
        <v>50.954000000000001</v>
      </c>
      <c r="I3149" s="1">
        <v>32.43</v>
      </c>
      <c r="J3149" s="1">
        <v>23.574000000000002</v>
      </c>
      <c r="K3149" s="1">
        <v>16.024000000000001</v>
      </c>
      <c r="L3149" s="1">
        <v>9.06</v>
      </c>
      <c r="M3149" s="1">
        <v>3.8879999999999999</v>
      </c>
      <c r="N3149" s="1">
        <v>8.5000000000000006E-2</v>
      </c>
      <c r="O3149" s="1">
        <v>-2.7149999999999999</v>
      </c>
      <c r="P3149" s="1">
        <v>-3.8069999999999999</v>
      </c>
      <c r="Q3149" s="1">
        <v>-3.9249999999999998</v>
      </c>
    </row>
    <row r="3150" spans="1:17">
      <c r="A3150" s="83">
        <v>9</v>
      </c>
      <c r="B3150" s="83">
        <v>2020</v>
      </c>
      <c r="C3150" s="84" t="s">
        <v>570</v>
      </c>
      <c r="D3150" s="84" t="s">
        <v>579</v>
      </c>
      <c r="F3150" s="1" t="s">
        <v>436</v>
      </c>
      <c r="G3150" s="1">
        <v>2.4740000000000002</v>
      </c>
      <c r="H3150" s="1">
        <v>12.728</v>
      </c>
      <c r="I3150" s="1">
        <v>4.7190000000000003</v>
      </c>
      <c r="J3150" s="1">
        <v>-1.4670000000000001</v>
      </c>
      <c r="K3150" s="1">
        <v>-6.8380000000000001</v>
      </c>
      <c r="L3150" s="1">
        <v>-11.4</v>
      </c>
      <c r="M3150" s="1">
        <v>-15.481</v>
      </c>
      <c r="N3150" s="1">
        <v>-18.916</v>
      </c>
      <c r="O3150" s="1">
        <v>-21.58</v>
      </c>
      <c r="P3150" s="1">
        <v>-23.305</v>
      </c>
      <c r="Q3150" s="1">
        <v>-24.125</v>
      </c>
    </row>
    <row r="3151" spans="1:17">
      <c r="A3151" s="83">
        <v>9</v>
      </c>
      <c r="B3151" s="83">
        <v>2020</v>
      </c>
      <c r="C3151" s="84" t="s">
        <v>570</v>
      </c>
      <c r="D3151" s="84" t="s">
        <v>579</v>
      </c>
      <c r="F3151" s="1" t="s">
        <v>599</v>
      </c>
      <c r="G3151" s="1">
        <v>-0.06</v>
      </c>
      <c r="H3151" s="1">
        <v>-1.28</v>
      </c>
      <c r="I3151" s="1">
        <v>-3.246</v>
      </c>
      <c r="J3151" s="1">
        <v>-4.4740000000000002</v>
      </c>
      <c r="K3151" s="1">
        <v>-4.625</v>
      </c>
      <c r="L3151" s="1">
        <v>-5.4660000000000002</v>
      </c>
      <c r="M3151" s="1">
        <v>-5.74</v>
      </c>
      <c r="N3151" s="1">
        <v>-6.0830000000000002</v>
      </c>
      <c r="O3151" s="1">
        <v>-6.9130000000000003</v>
      </c>
      <c r="P3151" s="1">
        <v>-6.0739999999999998</v>
      </c>
      <c r="Q3151" s="1">
        <v>-6.843</v>
      </c>
    </row>
    <row r="3152" spans="1:17">
      <c r="A3152" s="83">
        <v>9</v>
      </c>
      <c r="B3152" s="83">
        <v>2020</v>
      </c>
      <c r="C3152" s="84" t="s">
        <v>570</v>
      </c>
      <c r="D3152" s="84" t="s">
        <v>579</v>
      </c>
      <c r="F3152" s="1" t="s">
        <v>296</v>
      </c>
      <c r="G3152" s="1">
        <v>6.2850000000000001</v>
      </c>
      <c r="H3152" s="1">
        <v>11.09</v>
      </c>
      <c r="I3152" s="1">
        <v>7.18</v>
      </c>
      <c r="J3152" s="1">
        <v>5.46</v>
      </c>
      <c r="K3152" s="1">
        <v>2.1579999999999999</v>
      </c>
      <c r="L3152" s="1">
        <v>-1.998</v>
      </c>
      <c r="M3152" s="1">
        <v>-4.9400000000000004</v>
      </c>
      <c r="N3152" s="1">
        <v>-6.72</v>
      </c>
      <c r="O3152" s="1">
        <v>-9.0310000000000006</v>
      </c>
      <c r="P3152" s="1">
        <v>-9.1460000000000008</v>
      </c>
      <c r="Q3152" s="1">
        <v>-10.135</v>
      </c>
    </row>
    <row r="3153" spans="1:17">
      <c r="A3153" s="83">
        <v>9</v>
      </c>
      <c r="B3153" s="83">
        <v>2020</v>
      </c>
      <c r="C3153" s="84" t="s">
        <v>570</v>
      </c>
      <c r="D3153" s="84" t="s">
        <v>579</v>
      </c>
      <c r="F3153" s="1" t="s">
        <v>431</v>
      </c>
      <c r="G3153" s="1">
        <v>-0.14499999999999999</v>
      </c>
      <c r="H3153" s="1">
        <v>-6.8000000000000005E-2</v>
      </c>
      <c r="I3153" s="1">
        <v>-9.2240000000000002</v>
      </c>
      <c r="J3153" s="1">
        <v>-17.981999999999999</v>
      </c>
      <c r="K3153" s="1">
        <v>-24.088999999999999</v>
      </c>
      <c r="L3153" s="1">
        <v>-28.850999999999999</v>
      </c>
      <c r="M3153" s="1">
        <v>-31.888000000000002</v>
      </c>
      <c r="N3153" s="1">
        <v>-33.860999999999997</v>
      </c>
      <c r="O3153" s="1">
        <v>-35.536000000000001</v>
      </c>
      <c r="P3153" s="1">
        <v>-35.828000000000003</v>
      </c>
      <c r="Q3153" s="1">
        <v>-36.667000000000002</v>
      </c>
    </row>
    <row r="3154" spans="1:17">
      <c r="A3154" s="83">
        <v>9</v>
      </c>
      <c r="B3154" s="83">
        <v>2020</v>
      </c>
      <c r="C3154" s="84" t="s">
        <v>570</v>
      </c>
      <c r="D3154" s="84" t="s">
        <v>580</v>
      </c>
      <c r="F3154" s="1" t="s">
        <v>294</v>
      </c>
    </row>
    <row r="3155" spans="1:17">
      <c r="A3155" s="83">
        <v>9</v>
      </c>
      <c r="B3155" s="83">
        <v>2020</v>
      </c>
      <c r="C3155" s="84" t="s">
        <v>570</v>
      </c>
      <c r="D3155" s="84" t="s">
        <v>580</v>
      </c>
      <c r="F3155" s="1" t="s">
        <v>565</v>
      </c>
      <c r="G3155" s="1">
        <v>-44.531999999999996</v>
      </c>
      <c r="H3155" s="1">
        <v>-101.76300000000001</v>
      </c>
      <c r="I3155" s="1">
        <v>-149.91300000000001</v>
      </c>
      <c r="J3155" s="1">
        <v>-199.90600000000001</v>
      </c>
      <c r="K3155" s="1">
        <v>-243.99299999999999</v>
      </c>
      <c r="L3155" s="1">
        <v>-279.94799999999998</v>
      </c>
      <c r="M3155" s="1">
        <v>-303.11</v>
      </c>
      <c r="N3155" s="1">
        <v>-308.54599999999999</v>
      </c>
      <c r="O3155" s="1">
        <v>-290.39499999999998</v>
      </c>
      <c r="P3155" s="1">
        <v>-253.483</v>
      </c>
      <c r="Q3155" s="1">
        <v>-204.67099999999999</v>
      </c>
    </row>
    <row r="3156" spans="1:17">
      <c r="A3156" s="83">
        <v>9</v>
      </c>
      <c r="B3156" s="83">
        <v>2020</v>
      </c>
      <c r="C3156" s="84" t="s">
        <v>570</v>
      </c>
      <c r="D3156" s="84" t="s">
        <v>580</v>
      </c>
      <c r="F3156" s="1" t="s">
        <v>295</v>
      </c>
      <c r="G3156" s="1">
        <v>0.221</v>
      </c>
      <c r="H3156" s="1">
        <v>1.222</v>
      </c>
      <c r="I3156" s="1">
        <v>1.8879999999999999</v>
      </c>
      <c r="J3156" s="1">
        <v>2.0830000000000002</v>
      </c>
      <c r="K3156" s="1">
        <v>1.835</v>
      </c>
      <c r="L3156" s="1">
        <v>0.90400000000000003</v>
      </c>
      <c r="M3156" s="1">
        <v>-0.83899999999999997</v>
      </c>
      <c r="N3156" s="1">
        <v>-3.782</v>
      </c>
      <c r="O3156" s="1">
        <v>-8.2439999999999998</v>
      </c>
      <c r="P3156" s="1">
        <v>-14.262</v>
      </c>
      <c r="Q3156" s="1">
        <v>-20.782</v>
      </c>
    </row>
    <row r="3157" spans="1:17">
      <c r="A3157" s="83">
        <v>9</v>
      </c>
      <c r="B3157" s="83">
        <v>2020</v>
      </c>
    </row>
    <row r="3158" spans="1:17">
      <c r="A3158" s="83">
        <v>9</v>
      </c>
      <c r="B3158" s="83">
        <v>2020</v>
      </c>
      <c r="C3158" s="84" t="s">
        <v>571</v>
      </c>
      <c r="F3158" s="1" t="s">
        <v>159</v>
      </c>
    </row>
    <row r="3159" spans="1:17">
      <c r="A3159" s="83">
        <v>9</v>
      </c>
      <c r="B3159" s="83">
        <v>2020</v>
      </c>
      <c r="C3159" s="84" t="s">
        <v>571</v>
      </c>
      <c r="D3159" s="84" t="s">
        <v>578</v>
      </c>
      <c r="F3159" s="1" t="s">
        <v>491</v>
      </c>
    </row>
    <row r="3160" spans="1:17">
      <c r="A3160" s="83">
        <v>9</v>
      </c>
      <c r="B3160" s="83">
        <v>2020</v>
      </c>
      <c r="C3160" s="84" t="s">
        <v>571</v>
      </c>
      <c r="D3160" s="84" t="s">
        <v>578</v>
      </c>
      <c r="F3160" s="1" t="s">
        <v>503</v>
      </c>
      <c r="G3160" s="1">
        <v>315.23</v>
      </c>
      <c r="H3160" s="1">
        <v>117.90900000000001</v>
      </c>
      <c r="I3160" s="1">
        <v>-158.203</v>
      </c>
      <c r="J3160" s="1">
        <v>-175.024</v>
      </c>
      <c r="K3160" s="1">
        <v>-22.581</v>
      </c>
      <c r="L3160" s="1">
        <v>-18.401</v>
      </c>
      <c r="M3160" s="1">
        <v>-11.073</v>
      </c>
      <c r="N3160" s="1">
        <v>-15.914</v>
      </c>
      <c r="O3160" s="1">
        <v>-14.016999999999999</v>
      </c>
      <c r="P3160" s="1">
        <v>-13.502000000000001</v>
      </c>
      <c r="Q3160" s="1">
        <v>-12.954000000000001</v>
      </c>
    </row>
    <row r="3161" spans="1:17">
      <c r="A3161" s="83">
        <v>9</v>
      </c>
      <c r="B3161" s="83">
        <v>2020</v>
      </c>
      <c r="C3161" s="84" t="s">
        <v>571</v>
      </c>
      <c r="D3161" s="84" t="s">
        <v>578</v>
      </c>
      <c r="F3161" s="1" t="s">
        <v>504</v>
      </c>
      <c r="G3161" s="1">
        <v>22.535</v>
      </c>
      <c r="H3161" s="1">
        <v>-81.686000000000007</v>
      </c>
      <c r="I3161" s="1">
        <v>-17.626999999999999</v>
      </c>
      <c r="J3161" s="1">
        <v>-11.038</v>
      </c>
      <c r="K3161" s="1">
        <v>-17.245999999999999</v>
      </c>
      <c r="L3161" s="1">
        <v>-20.452000000000002</v>
      </c>
      <c r="M3161" s="1">
        <v>-19.297000000000001</v>
      </c>
      <c r="N3161" s="1">
        <v>-14.61</v>
      </c>
      <c r="O3161" s="1">
        <v>-11.042999999999999</v>
      </c>
      <c r="P3161" s="1">
        <v>-7.2990000000000004</v>
      </c>
      <c r="Q3161" s="1">
        <v>-7.1349999999999998</v>
      </c>
    </row>
    <row r="3162" spans="1:17">
      <c r="A3162" s="83">
        <v>9</v>
      </c>
      <c r="B3162" s="83">
        <v>2020</v>
      </c>
      <c r="C3162" s="84" t="s">
        <v>571</v>
      </c>
      <c r="D3162" s="84" t="s">
        <v>578</v>
      </c>
      <c r="F3162" s="1" t="s">
        <v>532</v>
      </c>
      <c r="G3162" s="1">
        <v>97.233999999999995</v>
      </c>
      <c r="H3162" s="1">
        <v>-34.597000000000001</v>
      </c>
      <c r="I3162" s="1">
        <v>-24.143000000000001</v>
      </c>
      <c r="J3162" s="1">
        <v>3.3929999999999998</v>
      </c>
      <c r="K3162" s="1">
        <v>2.5019999999999998</v>
      </c>
      <c r="L3162" s="1">
        <v>-5.9109999999999996</v>
      </c>
      <c r="M3162" s="1">
        <v>-7.79</v>
      </c>
      <c r="N3162" s="1">
        <v>-9.8569999999999993</v>
      </c>
      <c r="O3162" s="1">
        <v>-10.265000000000001</v>
      </c>
      <c r="P3162" s="1">
        <v>-9.8320000000000007</v>
      </c>
      <c r="Q3162" s="1">
        <v>-13.239000000000001</v>
      </c>
    </row>
    <row r="3163" spans="1:17">
      <c r="A3163" s="83">
        <v>9</v>
      </c>
      <c r="B3163" s="83">
        <v>2020</v>
      </c>
      <c r="C3163" s="84" t="s">
        <v>571</v>
      </c>
      <c r="D3163" s="84" t="s">
        <v>578</v>
      </c>
      <c r="F3163" s="1" t="s">
        <v>296</v>
      </c>
      <c r="G3163" s="1">
        <v>-9.7569999999999997</v>
      </c>
      <c r="H3163" s="1">
        <v>-10.108000000000001</v>
      </c>
      <c r="I3163" s="1">
        <v>-7.6349999999999998</v>
      </c>
      <c r="J3163" s="1">
        <v>-7.5350000000000001</v>
      </c>
      <c r="K3163" s="1">
        <v>-4.3860000000000001</v>
      </c>
      <c r="L3163" s="1">
        <v>-8.1449999999999996</v>
      </c>
      <c r="M3163" s="1">
        <v>-9.1159999999999997</v>
      </c>
      <c r="N3163" s="1">
        <v>-10.622</v>
      </c>
      <c r="O3163" s="1">
        <v>-12.12</v>
      </c>
      <c r="P3163" s="1">
        <v>-14.536</v>
      </c>
      <c r="Q3163" s="1">
        <v>-9.9030000000000005</v>
      </c>
    </row>
    <row r="3164" spans="1:17">
      <c r="A3164" s="83">
        <v>9</v>
      </c>
      <c r="B3164" s="83">
        <v>2020</v>
      </c>
      <c r="C3164" s="84" t="s">
        <v>571</v>
      </c>
      <c r="D3164" s="84" t="s">
        <v>579</v>
      </c>
      <c r="F3164" s="1" t="s">
        <v>490</v>
      </c>
    </row>
    <row r="3165" spans="1:17">
      <c r="A3165" s="83">
        <v>9</v>
      </c>
      <c r="B3165" s="83">
        <v>2020</v>
      </c>
      <c r="C3165" s="84" t="s">
        <v>571</v>
      </c>
      <c r="D3165" s="84" t="s">
        <v>579</v>
      </c>
      <c r="F3165" s="1" t="s">
        <v>429</v>
      </c>
    </row>
    <row r="3166" spans="1:17">
      <c r="A3166" s="83">
        <v>9</v>
      </c>
      <c r="B3166" s="83">
        <v>2020</v>
      </c>
      <c r="C3166" s="84" t="s">
        <v>571</v>
      </c>
      <c r="D3166" s="84" t="s">
        <v>579</v>
      </c>
      <c r="F3166" s="1" t="s">
        <v>446</v>
      </c>
      <c r="G3166" s="1">
        <v>2.2650000000000001</v>
      </c>
      <c r="H3166" s="1">
        <v>9.8239999999999998</v>
      </c>
      <c r="I3166" s="1">
        <v>14.096</v>
      </c>
      <c r="J3166" s="1">
        <v>12.397</v>
      </c>
      <c r="K3166" s="1">
        <v>13.579000000000001</v>
      </c>
      <c r="L3166" s="1">
        <v>17.050999999999998</v>
      </c>
      <c r="M3166" s="1">
        <v>19.462</v>
      </c>
      <c r="N3166" s="1">
        <v>20.512</v>
      </c>
      <c r="O3166" s="1">
        <v>19.396999999999998</v>
      </c>
      <c r="P3166" s="1">
        <v>15.851000000000001</v>
      </c>
      <c r="Q3166" s="1">
        <v>11.893000000000001</v>
      </c>
    </row>
    <row r="3167" spans="1:17">
      <c r="A3167" s="83">
        <v>9</v>
      </c>
      <c r="B3167" s="83">
        <v>2020</v>
      </c>
      <c r="C3167" s="84" t="s">
        <v>571</v>
      </c>
      <c r="D3167" s="84" t="s">
        <v>579</v>
      </c>
      <c r="F3167" s="1" t="s">
        <v>498</v>
      </c>
      <c r="G3167" s="1">
        <v>30.081</v>
      </c>
      <c r="H3167" s="1">
        <v>12.893000000000001</v>
      </c>
      <c r="I3167" s="1">
        <v>-0.67500000000000004</v>
      </c>
      <c r="J3167" s="1">
        <v>-8.2799999999999994</v>
      </c>
      <c r="K3167" s="1">
        <v>-8.99</v>
      </c>
      <c r="L3167" s="1">
        <v>-7.44</v>
      </c>
      <c r="M3167" s="1">
        <v>-7.5750000000000002</v>
      </c>
      <c r="N3167" s="1">
        <v>-7.9749999999999996</v>
      </c>
      <c r="O3167" s="1">
        <v>-8.57</v>
      </c>
      <c r="P3167" s="1">
        <v>-9.1750000000000007</v>
      </c>
      <c r="Q3167" s="1">
        <v>-9.4380000000000006</v>
      </c>
    </row>
    <row r="3168" spans="1:17">
      <c r="A3168" s="83">
        <v>9</v>
      </c>
      <c r="B3168" s="83">
        <v>2020</v>
      </c>
      <c r="C3168" s="84" t="s">
        <v>571</v>
      </c>
      <c r="D3168" s="84" t="s">
        <v>579</v>
      </c>
      <c r="F3168" s="1" t="s">
        <v>288</v>
      </c>
      <c r="G3168" s="1">
        <v>-0.34599999999999997</v>
      </c>
      <c r="H3168" s="1">
        <v>2.7970000000000002</v>
      </c>
      <c r="I3168" s="1">
        <v>8.3960000000000008</v>
      </c>
      <c r="J3168" s="1">
        <v>12.795</v>
      </c>
      <c r="K3168" s="1">
        <v>15.196999999999999</v>
      </c>
      <c r="L3168" s="1">
        <v>13.898999999999999</v>
      </c>
      <c r="M3168" s="1">
        <v>10.901999999999999</v>
      </c>
      <c r="N3168" s="1">
        <v>6.4039999999999999</v>
      </c>
      <c r="O3168" s="1">
        <v>0.20599999999999999</v>
      </c>
      <c r="P3168" s="1">
        <v>-6.194</v>
      </c>
      <c r="Q3168" s="1">
        <v>-12.393000000000001</v>
      </c>
    </row>
    <row r="3169" spans="1:17">
      <c r="A3169" s="83">
        <v>9</v>
      </c>
      <c r="B3169" s="83">
        <v>2020</v>
      </c>
      <c r="C3169" s="84" t="s">
        <v>571</v>
      </c>
      <c r="D3169" s="84" t="s">
        <v>579</v>
      </c>
      <c r="F3169" s="1" t="s">
        <v>567</v>
      </c>
      <c r="G3169" s="1">
        <v>2.1139999999999999</v>
      </c>
      <c r="H3169" s="1">
        <v>3.948</v>
      </c>
      <c r="I3169" s="1">
        <v>-2.2330000000000001</v>
      </c>
      <c r="J3169" s="1">
        <v>-4.6239999999999997</v>
      </c>
      <c r="K3169" s="1">
        <v>-4.9859999999999998</v>
      </c>
      <c r="L3169" s="1">
        <v>-8.1270000000000007</v>
      </c>
      <c r="M3169" s="1">
        <v>-9.7789999999999999</v>
      </c>
      <c r="N3169" s="1">
        <v>-10.491</v>
      </c>
      <c r="O3169" s="1">
        <v>-10.468999999999999</v>
      </c>
      <c r="P3169" s="1">
        <v>-9.9030000000000005</v>
      </c>
      <c r="Q3169" s="1">
        <v>-10.324999999999999</v>
      </c>
    </row>
    <row r="3170" spans="1:17">
      <c r="A3170" s="83">
        <v>9</v>
      </c>
      <c r="B3170" s="83">
        <v>2020</v>
      </c>
      <c r="C3170" s="84" t="s">
        <v>571</v>
      </c>
      <c r="D3170" s="84" t="s">
        <v>579</v>
      </c>
      <c r="F3170" s="1" t="s">
        <v>600</v>
      </c>
      <c r="G3170" s="1">
        <v>0.3</v>
      </c>
      <c r="H3170" s="1">
        <v>1.34</v>
      </c>
      <c r="I3170" s="1">
        <v>2.81</v>
      </c>
      <c r="J3170" s="1">
        <v>4.03</v>
      </c>
      <c r="K3170" s="1">
        <v>4.9400000000000004</v>
      </c>
      <c r="L3170" s="1">
        <v>6.14</v>
      </c>
      <c r="M3170" s="1">
        <v>6.37</v>
      </c>
      <c r="N3170" s="1">
        <v>6.08</v>
      </c>
      <c r="O3170" s="1">
        <v>5.94</v>
      </c>
      <c r="P3170" s="1">
        <v>4.3899999999999997</v>
      </c>
      <c r="Q3170" s="1">
        <v>4</v>
      </c>
    </row>
    <row r="3171" spans="1:17">
      <c r="A3171" s="83">
        <v>9</v>
      </c>
      <c r="B3171" s="83">
        <v>2020</v>
      </c>
      <c r="C3171" s="84" t="s">
        <v>571</v>
      </c>
      <c r="D3171" s="84" t="s">
        <v>579</v>
      </c>
      <c r="F3171" s="1" t="s">
        <v>540</v>
      </c>
      <c r="G3171" s="1">
        <v>-3.8759999999999999</v>
      </c>
      <c r="H3171" s="1">
        <v>0.86499999999999999</v>
      </c>
      <c r="I3171" s="1">
        <v>8.5299999999999994</v>
      </c>
      <c r="J3171" s="1">
        <v>5.7690000000000001</v>
      </c>
      <c r="K3171" s="1">
        <v>6.1630000000000003</v>
      </c>
      <c r="L3171" s="1">
        <v>5.5140000000000002</v>
      </c>
      <c r="M3171" s="1">
        <v>4.2450000000000001</v>
      </c>
      <c r="N3171" s="1">
        <v>3.9790000000000001</v>
      </c>
      <c r="O3171" s="1">
        <v>3.4319999999999999</v>
      </c>
      <c r="P3171" s="1">
        <v>3.278</v>
      </c>
      <c r="Q3171" s="1">
        <v>3.6960000000000002</v>
      </c>
    </row>
    <row r="3172" spans="1:17">
      <c r="A3172" s="83">
        <v>9</v>
      </c>
      <c r="B3172" s="83">
        <v>2020</v>
      </c>
      <c r="C3172" s="84" t="s">
        <v>571</v>
      </c>
      <c r="D3172" s="84" t="s">
        <v>579</v>
      </c>
      <c r="F3172" s="1" t="s">
        <v>523</v>
      </c>
      <c r="G3172" s="1">
        <v>1.9710000000000001</v>
      </c>
      <c r="H3172" s="1">
        <v>2.7149999999999999</v>
      </c>
      <c r="I3172" s="1">
        <v>4.4740000000000002</v>
      </c>
      <c r="J3172" s="1">
        <v>4.0060000000000002</v>
      </c>
      <c r="K3172" s="1">
        <v>3.8370000000000002</v>
      </c>
      <c r="L3172" s="1">
        <v>3.6760000000000002</v>
      </c>
      <c r="M3172" s="1">
        <v>3.6070000000000002</v>
      </c>
      <c r="N3172" s="1">
        <v>3.573</v>
      </c>
      <c r="O3172" s="1">
        <v>3.972</v>
      </c>
      <c r="P3172" s="1">
        <v>3.1190000000000002</v>
      </c>
      <c r="Q3172" s="1">
        <v>3.5619999999999998</v>
      </c>
    </row>
    <row r="3173" spans="1:17">
      <c r="A3173" s="83">
        <v>9</v>
      </c>
      <c r="B3173" s="83">
        <v>2020</v>
      </c>
      <c r="C3173" s="84" t="s">
        <v>571</v>
      </c>
      <c r="D3173" s="84" t="s">
        <v>579</v>
      </c>
      <c r="F3173" s="1" t="s">
        <v>290</v>
      </c>
      <c r="G3173" s="1">
        <v>-25.204999999999998</v>
      </c>
      <c r="H3173" s="1">
        <v>-32.067999999999998</v>
      </c>
      <c r="I3173" s="1">
        <v>-4.5369999999999999</v>
      </c>
      <c r="J3173" s="1">
        <v>4.9509999999999996</v>
      </c>
      <c r="K3173" s="1">
        <v>3.6190000000000002</v>
      </c>
      <c r="L3173" s="1">
        <v>4.8550000000000004</v>
      </c>
      <c r="M3173" s="1">
        <v>5.165</v>
      </c>
      <c r="N3173" s="1">
        <v>4.4690000000000003</v>
      </c>
      <c r="O3173" s="1">
        <v>7.0220000000000002</v>
      </c>
      <c r="P3173" s="1">
        <v>-14.721</v>
      </c>
      <c r="Q3173" s="1">
        <v>-5.41</v>
      </c>
    </row>
    <row r="3174" spans="1:17">
      <c r="A3174" s="83">
        <v>9</v>
      </c>
      <c r="B3174" s="83">
        <v>2020</v>
      </c>
      <c r="C3174" s="84" t="s">
        <v>571</v>
      </c>
      <c r="D3174" s="84" t="s">
        <v>579</v>
      </c>
      <c r="F3174" s="1" t="s">
        <v>296</v>
      </c>
      <c r="G3174" s="1">
        <v>16.77</v>
      </c>
      <c r="H3174" s="1">
        <v>-10.077999999999999</v>
      </c>
      <c r="I3174" s="1">
        <v>-9.6579999999999995</v>
      </c>
      <c r="J3174" s="1">
        <v>-8.1809999999999992</v>
      </c>
      <c r="K3174" s="1">
        <v>-4.7460000000000004</v>
      </c>
      <c r="L3174" s="1">
        <v>-2.8079999999999998</v>
      </c>
      <c r="M3174" s="1">
        <v>-1.7070000000000001</v>
      </c>
      <c r="N3174" s="1">
        <v>-3.0880000000000001</v>
      </c>
      <c r="O3174" s="1">
        <v>-3.7</v>
      </c>
      <c r="P3174" s="1">
        <v>-6.1040000000000001</v>
      </c>
      <c r="Q3174" s="1">
        <v>-8.7050000000000001</v>
      </c>
    </row>
    <row r="3175" spans="1:17">
      <c r="A3175" s="83">
        <v>9</v>
      </c>
      <c r="B3175" s="83">
        <v>2020</v>
      </c>
      <c r="C3175" s="84" t="s">
        <v>571</v>
      </c>
      <c r="D3175" s="84" t="s">
        <v>579</v>
      </c>
      <c r="F3175" s="1" t="s">
        <v>431</v>
      </c>
      <c r="G3175" s="1">
        <v>7.6760000000000002</v>
      </c>
      <c r="H3175" s="1">
        <v>-1.2949999999999999</v>
      </c>
      <c r="I3175" s="1">
        <v>-3.3220000000000001</v>
      </c>
      <c r="J3175" s="1">
        <v>-5.335</v>
      </c>
      <c r="K3175" s="1">
        <v>-3.4449999999999998</v>
      </c>
      <c r="L3175" s="1">
        <v>-2.7949999999999999</v>
      </c>
      <c r="M3175" s="1">
        <v>-0.76900000000000002</v>
      </c>
      <c r="N3175" s="1">
        <v>0.629</v>
      </c>
      <c r="O3175" s="1">
        <v>0.65900000000000003</v>
      </c>
      <c r="P3175" s="1">
        <v>0.79</v>
      </c>
      <c r="Q3175" s="1">
        <v>0.52800000000000002</v>
      </c>
    </row>
    <row r="3176" spans="1:17">
      <c r="A3176" s="83">
        <v>9</v>
      </c>
      <c r="B3176" s="83">
        <v>2020</v>
      </c>
      <c r="C3176" s="84" t="s">
        <v>571</v>
      </c>
    </row>
    <row r="3177" spans="1:17">
      <c r="A3177" s="83">
        <v>9</v>
      </c>
      <c r="B3177" s="83">
        <v>2020</v>
      </c>
      <c r="C3177" s="84" t="s">
        <v>571</v>
      </c>
      <c r="D3177" s="84" t="s">
        <v>580</v>
      </c>
      <c r="F3177" s="1" t="s">
        <v>294</v>
      </c>
    </row>
    <row r="3178" spans="1:17">
      <c r="A3178" s="83">
        <v>9</v>
      </c>
      <c r="B3178" s="83">
        <v>2020</v>
      </c>
      <c r="C3178" s="84" t="s">
        <v>571</v>
      </c>
      <c r="D3178" s="84" t="s">
        <v>580</v>
      </c>
      <c r="F3178" s="1" t="s">
        <v>295</v>
      </c>
      <c r="G3178" s="1">
        <v>1.2829999999999999</v>
      </c>
      <c r="H3178" s="1">
        <v>-0.71299999999999997</v>
      </c>
      <c r="I3178" s="1">
        <v>-0.505</v>
      </c>
      <c r="J3178" s="1">
        <v>0.59299999999999997</v>
      </c>
      <c r="K3178" s="1">
        <v>1.3939999999999999</v>
      </c>
      <c r="L3178" s="1">
        <v>1.6990000000000001</v>
      </c>
      <c r="M3178" s="1">
        <v>1.861</v>
      </c>
      <c r="N3178" s="1">
        <v>2.52</v>
      </c>
      <c r="O3178" s="1">
        <v>4.3730000000000002</v>
      </c>
      <c r="P3178" s="1">
        <v>6.8490000000000002</v>
      </c>
      <c r="Q3178" s="1">
        <v>8.9269999999999996</v>
      </c>
    </row>
    <row r="3179" spans="1:17">
      <c r="A3179" s="83">
        <v>9</v>
      </c>
      <c r="B3179" s="83">
        <v>2020</v>
      </c>
      <c r="C3179" s="84" t="s">
        <v>571</v>
      </c>
      <c r="D3179" s="84" t="s">
        <v>580</v>
      </c>
      <c r="F3179" s="1" t="s">
        <v>296</v>
      </c>
      <c r="G3179" s="1">
        <v>-3.407</v>
      </c>
      <c r="H3179" s="1">
        <v>-10.993</v>
      </c>
      <c r="I3179" s="1">
        <v>-11.457000000000001</v>
      </c>
      <c r="J3179" s="1">
        <v>-11.654</v>
      </c>
      <c r="K3179" s="1">
        <v>-11.785</v>
      </c>
      <c r="L3179" s="1">
        <v>-9.6210000000000004</v>
      </c>
      <c r="M3179" s="1">
        <v>-6.9749999999999996</v>
      </c>
      <c r="N3179" s="1">
        <v>-4.3250000000000002</v>
      </c>
      <c r="O3179" s="1">
        <v>-0.28599999999999998</v>
      </c>
      <c r="P3179" s="1">
        <v>3.399</v>
      </c>
      <c r="Q3179" s="1">
        <v>5.0220000000000002</v>
      </c>
    </row>
    <row r="3180" spans="1:17">
      <c r="A3180" s="83">
        <v>9</v>
      </c>
      <c r="B3180" s="83">
        <v>2020</v>
      </c>
    </row>
    <row r="3181" spans="1:17">
      <c r="A3181" s="83">
        <v>9</v>
      </c>
      <c r="B3181" s="83">
        <v>2020</v>
      </c>
      <c r="C3181" s="84" t="s">
        <v>575</v>
      </c>
      <c r="D3181" s="84" t="s">
        <v>586</v>
      </c>
      <c r="F3181" s="1" t="s">
        <v>601</v>
      </c>
      <c r="G3181" s="1">
        <v>-3310.5140000000001</v>
      </c>
      <c r="H3181" s="1">
        <v>-1810.1880000000001</v>
      </c>
      <c r="I3181" s="1">
        <v>-1335.8440000000001</v>
      </c>
      <c r="J3181" s="1">
        <v>-1123.6289999999999</v>
      </c>
      <c r="K3181" s="1">
        <v>-1080.682</v>
      </c>
      <c r="L3181" s="1">
        <v>-1173.5119999999999</v>
      </c>
      <c r="M3181" s="1">
        <v>-1116.4169999999999</v>
      </c>
      <c r="N3181" s="1">
        <v>-1080.2929999999999</v>
      </c>
      <c r="O3181" s="1">
        <v>-1333.184</v>
      </c>
      <c r="P3181" s="1">
        <v>-1306.297</v>
      </c>
      <c r="Q3181" s="1">
        <v>-1626.617</v>
      </c>
    </row>
    <row r="3183" spans="1:17">
      <c r="A3183" s="83">
        <v>2</v>
      </c>
      <c r="B3183" s="83">
        <v>2021</v>
      </c>
      <c r="C3183" s="84" t="s">
        <v>572</v>
      </c>
      <c r="F3183" s="1" t="s">
        <v>155</v>
      </c>
    </row>
    <row r="3184" spans="1:17">
      <c r="A3184" s="83">
        <v>2</v>
      </c>
      <c r="B3184" s="83">
        <v>2021</v>
      </c>
      <c r="C3184" s="84" t="s">
        <v>572</v>
      </c>
      <c r="D3184" s="84" t="s">
        <v>578</v>
      </c>
      <c r="F3184" s="1" t="s">
        <v>491</v>
      </c>
    </row>
    <row r="3185" spans="1:16">
      <c r="A3185" s="83">
        <v>2</v>
      </c>
      <c r="B3185" s="83">
        <v>2021</v>
      </c>
      <c r="C3185" s="84" t="s">
        <v>572</v>
      </c>
      <c r="D3185" s="84" t="s">
        <v>578</v>
      </c>
      <c r="F3185" s="1" t="s">
        <v>503</v>
      </c>
      <c r="G3185" s="1">
        <v>-33.790999999999997</v>
      </c>
      <c r="H3185" s="1">
        <v>-15.568</v>
      </c>
      <c r="I3185" s="1">
        <v>-5.9690000000000003</v>
      </c>
      <c r="J3185" s="1">
        <v>-5.2530000000000001</v>
      </c>
      <c r="K3185" s="1">
        <v>-5.0960000000000001</v>
      </c>
      <c r="L3185" s="1">
        <v>-4.3540000000000001</v>
      </c>
      <c r="M3185" s="1">
        <v>-5.1989999999999998</v>
      </c>
      <c r="N3185" s="1">
        <v>-5.5629999999999997</v>
      </c>
      <c r="O3185" s="1">
        <v>-6.024</v>
      </c>
      <c r="P3185" s="1">
        <v>-6.4450000000000003</v>
      </c>
    </row>
    <row r="3186" spans="1:16">
      <c r="A3186" s="83">
        <v>2</v>
      </c>
      <c r="B3186" s="83">
        <v>2021</v>
      </c>
      <c r="C3186" s="84" t="s">
        <v>572</v>
      </c>
      <c r="D3186" s="84" t="s">
        <v>578</v>
      </c>
      <c r="F3186" s="1" t="s">
        <v>504</v>
      </c>
      <c r="G3186" s="1">
        <v>-3.49</v>
      </c>
      <c r="H3186" s="1">
        <v>-6.62</v>
      </c>
      <c r="I3186" s="1">
        <v>-5.9080000000000004</v>
      </c>
      <c r="J3186" s="1">
        <v>-7.218</v>
      </c>
      <c r="K3186" s="1">
        <v>-7.1829999999999998</v>
      </c>
      <c r="L3186" s="1">
        <v>-3.9359999999999999</v>
      </c>
      <c r="M3186" s="1">
        <v>-2.169</v>
      </c>
      <c r="N3186" s="1">
        <v>-2.2789999999999999</v>
      </c>
      <c r="O3186" s="1">
        <v>-2.63</v>
      </c>
      <c r="P3186" s="1">
        <v>-2.92</v>
      </c>
    </row>
    <row r="3187" spans="1:16">
      <c r="A3187" s="83">
        <v>2</v>
      </c>
      <c r="B3187" s="83">
        <v>2021</v>
      </c>
      <c r="C3187" s="84" t="s">
        <v>572</v>
      </c>
      <c r="D3187" s="84" t="s">
        <v>578</v>
      </c>
      <c r="F3187" s="1" t="s">
        <v>532</v>
      </c>
      <c r="G3187" s="1">
        <v>-1.5369999999999999</v>
      </c>
      <c r="H3187" s="1">
        <v>-0.35599999999999998</v>
      </c>
      <c r="I3187" s="1">
        <v>-0.121</v>
      </c>
      <c r="J3187" s="1">
        <v>0.24299999999999999</v>
      </c>
      <c r="K3187" s="1">
        <v>0.246</v>
      </c>
      <c r="L3187" s="1">
        <v>0.57699999999999996</v>
      </c>
      <c r="M3187" s="1">
        <v>0.72199999999999998</v>
      </c>
      <c r="N3187" s="1">
        <v>0.745</v>
      </c>
      <c r="O3187" s="1">
        <v>0.78900000000000003</v>
      </c>
      <c r="P3187" s="1">
        <v>0.84599999999999997</v>
      </c>
    </row>
    <row r="3188" spans="1:16">
      <c r="A3188" s="83">
        <v>2</v>
      </c>
      <c r="B3188" s="83">
        <v>2021</v>
      </c>
      <c r="C3188" s="84" t="s">
        <v>572</v>
      </c>
      <c r="D3188" s="84" t="s">
        <v>578</v>
      </c>
      <c r="F3188" s="1" t="s">
        <v>296</v>
      </c>
      <c r="G3188" s="1">
        <v>-0.20699999999999999</v>
      </c>
      <c r="H3188" s="1">
        <v>-0.44700000000000001</v>
      </c>
      <c r="I3188" s="1">
        <v>-0.35899999999999999</v>
      </c>
      <c r="J3188" s="1">
        <v>-0.48</v>
      </c>
      <c r="K3188" s="1">
        <v>-0.52900000000000003</v>
      </c>
      <c r="L3188" s="1">
        <v>-0.61499999999999999</v>
      </c>
      <c r="M3188" s="1">
        <v>-0.63</v>
      </c>
      <c r="N3188" s="1">
        <v>-0.60499999999999998</v>
      </c>
      <c r="O3188" s="1">
        <v>-0.59899999999999998</v>
      </c>
      <c r="P3188" s="1">
        <v>-0.65500000000000003</v>
      </c>
    </row>
    <row r="3189" spans="1:16">
      <c r="A3189" s="83">
        <v>2</v>
      </c>
      <c r="B3189" s="83">
        <v>2021</v>
      </c>
      <c r="C3189" s="84" t="s">
        <v>572</v>
      </c>
      <c r="D3189" s="84" t="s">
        <v>579</v>
      </c>
      <c r="F3189" s="1" t="s">
        <v>490</v>
      </c>
    </row>
    <row r="3190" spans="1:16">
      <c r="A3190" s="83">
        <v>2</v>
      </c>
      <c r="B3190" s="83">
        <v>2021</v>
      </c>
      <c r="C3190" s="84" t="s">
        <v>572</v>
      </c>
      <c r="D3190" s="84" t="s">
        <v>579</v>
      </c>
      <c r="F3190" s="1" t="s">
        <v>429</v>
      </c>
    </row>
    <row r="3191" spans="1:16">
      <c r="A3191" s="83">
        <v>2</v>
      </c>
      <c r="B3191" s="83">
        <v>2021</v>
      </c>
      <c r="C3191" s="84" t="s">
        <v>572</v>
      </c>
      <c r="D3191" s="84" t="s">
        <v>579</v>
      </c>
      <c r="F3191" s="1" t="s">
        <v>602</v>
      </c>
      <c r="G3191" s="1">
        <v>261.3</v>
      </c>
      <c r="H3191" s="1">
        <v>0</v>
      </c>
      <c r="I3191" s="1">
        <v>0</v>
      </c>
      <c r="J3191" s="1">
        <v>0</v>
      </c>
      <c r="K3191" s="1">
        <v>0</v>
      </c>
      <c r="L3191" s="1">
        <v>0</v>
      </c>
      <c r="M3191" s="1">
        <v>0</v>
      </c>
      <c r="N3191" s="1">
        <v>0</v>
      </c>
      <c r="O3191" s="1">
        <v>0</v>
      </c>
      <c r="P3191" s="1">
        <v>0</v>
      </c>
    </row>
    <row r="3192" spans="1:16">
      <c r="A3192" s="83">
        <v>2</v>
      </c>
      <c r="B3192" s="83">
        <v>2021</v>
      </c>
      <c r="C3192" s="84" t="s">
        <v>572</v>
      </c>
      <c r="D3192" s="84" t="s">
        <v>579</v>
      </c>
      <c r="F3192" s="1" t="s">
        <v>603</v>
      </c>
      <c r="G3192" s="1">
        <v>162.38399999999999</v>
      </c>
      <c r="H3192" s="1">
        <v>0</v>
      </c>
      <c r="I3192" s="1">
        <v>0</v>
      </c>
      <c r="J3192" s="1">
        <v>0</v>
      </c>
      <c r="K3192" s="1">
        <v>0</v>
      </c>
      <c r="L3192" s="1">
        <v>0</v>
      </c>
      <c r="M3192" s="1">
        <v>0</v>
      </c>
      <c r="N3192" s="1">
        <v>0</v>
      </c>
      <c r="O3192" s="1">
        <v>0</v>
      </c>
      <c r="P3192" s="1">
        <v>0</v>
      </c>
    </row>
    <row r="3193" spans="1:16">
      <c r="A3193" s="83">
        <v>2</v>
      </c>
      <c r="B3193" s="83">
        <v>2021</v>
      </c>
      <c r="C3193" s="84" t="s">
        <v>572</v>
      </c>
      <c r="D3193" s="84" t="s">
        <v>579</v>
      </c>
      <c r="F3193" s="1" t="s">
        <v>498</v>
      </c>
      <c r="G3193" s="1">
        <v>116.988</v>
      </c>
      <c r="H3193" s="1">
        <v>0.20599999999999999</v>
      </c>
      <c r="I3193" s="1">
        <v>7.0000000000000001E-3</v>
      </c>
      <c r="J3193" s="1">
        <v>7.0000000000000001E-3</v>
      </c>
      <c r="K3193" s="1">
        <v>7.0000000000000001E-3</v>
      </c>
      <c r="L3193" s="1">
        <v>7.0000000000000001E-3</v>
      </c>
      <c r="M3193" s="1">
        <v>7.0000000000000001E-3</v>
      </c>
      <c r="N3193" s="1">
        <v>8.0000000000000002E-3</v>
      </c>
      <c r="O3193" s="1">
        <v>8.0000000000000002E-3</v>
      </c>
      <c r="P3193" s="1">
        <v>8.0000000000000002E-3</v>
      </c>
    </row>
    <row r="3194" spans="1:16">
      <c r="A3194" s="83">
        <v>2</v>
      </c>
      <c r="B3194" s="83">
        <v>2021</v>
      </c>
      <c r="C3194" s="84" t="s">
        <v>572</v>
      </c>
      <c r="D3194" s="84" t="s">
        <v>579</v>
      </c>
      <c r="F3194" s="1" t="s">
        <v>290</v>
      </c>
      <c r="G3194" s="1">
        <v>95.206000000000003</v>
      </c>
      <c r="H3194" s="1">
        <v>-75.97</v>
      </c>
      <c r="I3194" s="1">
        <v>-7.1360000000000001</v>
      </c>
      <c r="J3194" s="1">
        <v>-1.599</v>
      </c>
      <c r="K3194" s="1">
        <v>-1.62</v>
      </c>
      <c r="L3194" s="1">
        <v>-0.85099999999999998</v>
      </c>
      <c r="M3194" s="1">
        <v>-0.38900000000000001</v>
      </c>
      <c r="N3194" s="1">
        <v>-0.443</v>
      </c>
      <c r="O3194" s="1">
        <v>-0.48499999999999999</v>
      </c>
      <c r="P3194" s="1">
        <v>-0.38500000000000001</v>
      </c>
    </row>
    <row r="3195" spans="1:16">
      <c r="A3195" s="83">
        <v>2</v>
      </c>
      <c r="B3195" s="83">
        <v>2021</v>
      </c>
      <c r="C3195" s="84" t="s">
        <v>572</v>
      </c>
      <c r="D3195" s="84" t="s">
        <v>579</v>
      </c>
      <c r="F3195" s="1" t="s">
        <v>604</v>
      </c>
      <c r="G3195" s="1">
        <v>24.007000000000001</v>
      </c>
      <c r="H3195" s="1">
        <v>1</v>
      </c>
      <c r="I3195" s="1">
        <v>0</v>
      </c>
      <c r="J3195" s="1">
        <v>0</v>
      </c>
      <c r="K3195" s="1">
        <v>0</v>
      </c>
      <c r="L3195" s="1">
        <v>0</v>
      </c>
      <c r="M3195" s="1">
        <v>0</v>
      </c>
      <c r="N3195" s="1">
        <v>0</v>
      </c>
      <c r="O3195" s="1">
        <v>0</v>
      </c>
      <c r="P3195" s="1">
        <v>0</v>
      </c>
    </row>
    <row r="3196" spans="1:16">
      <c r="A3196" s="83">
        <v>2</v>
      </c>
      <c r="B3196" s="83">
        <v>2021</v>
      </c>
      <c r="C3196" s="84" t="s">
        <v>572</v>
      </c>
      <c r="D3196" s="84" t="s">
        <v>579</v>
      </c>
      <c r="F3196" s="1" t="s">
        <v>605</v>
      </c>
      <c r="G3196" s="1">
        <v>19.78</v>
      </c>
      <c r="H3196" s="1">
        <v>0.2</v>
      </c>
      <c r="I3196" s="1">
        <v>0</v>
      </c>
      <c r="J3196" s="1">
        <v>0</v>
      </c>
      <c r="K3196" s="1">
        <v>0</v>
      </c>
      <c r="L3196" s="1">
        <v>0</v>
      </c>
      <c r="M3196" s="1">
        <v>0</v>
      </c>
      <c r="N3196" s="1">
        <v>0</v>
      </c>
      <c r="O3196" s="1">
        <v>0</v>
      </c>
      <c r="P3196" s="1">
        <v>0</v>
      </c>
    </row>
    <row r="3197" spans="1:16">
      <c r="A3197" s="83">
        <v>2</v>
      </c>
      <c r="B3197" s="83">
        <v>2021</v>
      </c>
      <c r="C3197" s="84" t="s">
        <v>572</v>
      </c>
      <c r="D3197" s="84" t="s">
        <v>579</v>
      </c>
      <c r="F3197" s="1" t="s">
        <v>446</v>
      </c>
      <c r="G3197" s="1">
        <v>19.472999999999999</v>
      </c>
      <c r="H3197" s="1">
        <v>0.22500000000000001</v>
      </c>
      <c r="I3197" s="1">
        <v>1.7999999999999999E-2</v>
      </c>
      <c r="J3197" s="1">
        <v>1.7000000000000001E-2</v>
      </c>
      <c r="K3197" s="1">
        <v>0.02</v>
      </c>
      <c r="L3197" s="1">
        <v>1.6E-2</v>
      </c>
      <c r="M3197" s="1">
        <v>1.6E-2</v>
      </c>
      <c r="N3197" s="1">
        <v>1.6E-2</v>
      </c>
      <c r="O3197" s="1">
        <v>1.6E-2</v>
      </c>
      <c r="P3197" s="1">
        <v>1.6E-2</v>
      </c>
    </row>
    <row r="3198" spans="1:16">
      <c r="A3198" s="83">
        <v>2</v>
      </c>
      <c r="B3198" s="83">
        <v>2021</v>
      </c>
      <c r="C3198" s="84" t="s">
        <v>572</v>
      </c>
      <c r="D3198" s="84" t="s">
        <v>579</v>
      </c>
      <c r="F3198" s="1" t="s">
        <v>606</v>
      </c>
      <c r="G3198" s="1">
        <v>15.99</v>
      </c>
      <c r="H3198" s="1">
        <v>-0.04</v>
      </c>
      <c r="I3198" s="1">
        <v>-0.04</v>
      </c>
      <c r="J3198" s="1">
        <v>-0.03</v>
      </c>
      <c r="K3198" s="1">
        <v>-0.03</v>
      </c>
      <c r="L3198" s="1">
        <v>-0.28000000000000003</v>
      </c>
      <c r="M3198" s="1">
        <v>-0.13</v>
      </c>
      <c r="N3198" s="1">
        <v>-0.14000000000000001</v>
      </c>
      <c r="O3198" s="1">
        <v>-0.14000000000000001</v>
      </c>
      <c r="P3198" s="1">
        <v>-0.14000000000000001</v>
      </c>
    </row>
    <row r="3199" spans="1:16">
      <c r="A3199" s="83">
        <v>2</v>
      </c>
      <c r="B3199" s="83">
        <v>2021</v>
      </c>
      <c r="C3199" s="84" t="s">
        <v>572</v>
      </c>
      <c r="D3199" s="84" t="s">
        <v>579</v>
      </c>
      <c r="F3199" s="1" t="s">
        <v>296</v>
      </c>
      <c r="G3199" s="1">
        <v>46.966000000000001</v>
      </c>
      <c r="H3199" s="1">
        <v>27.36</v>
      </c>
      <c r="I3199" s="1">
        <v>13.95</v>
      </c>
      <c r="J3199" s="1">
        <v>8.3710000000000004</v>
      </c>
      <c r="K3199" s="1">
        <v>3.7120000000000002</v>
      </c>
      <c r="L3199" s="1">
        <v>2.242</v>
      </c>
      <c r="M3199" s="1">
        <v>2.4279999999999999</v>
      </c>
      <c r="N3199" s="1">
        <v>1.611</v>
      </c>
      <c r="O3199" s="1">
        <v>1.35</v>
      </c>
      <c r="P3199" s="1">
        <v>0.49199999999999999</v>
      </c>
    </row>
    <row r="3200" spans="1:16">
      <c r="A3200" s="83">
        <v>2</v>
      </c>
      <c r="B3200" s="83">
        <v>2021</v>
      </c>
      <c r="C3200" s="84" t="s">
        <v>572</v>
      </c>
      <c r="D3200" s="84" t="s">
        <v>579</v>
      </c>
      <c r="F3200" s="1" t="s">
        <v>431</v>
      </c>
    </row>
    <row r="3201" spans="1:16">
      <c r="A3201" s="83">
        <v>2</v>
      </c>
      <c r="B3201" s="83">
        <v>2021</v>
      </c>
      <c r="C3201" s="84" t="s">
        <v>572</v>
      </c>
      <c r="D3201" s="84" t="s">
        <v>579</v>
      </c>
      <c r="F3201" s="1" t="s">
        <v>433</v>
      </c>
      <c r="G3201" s="1">
        <v>86.543999999999997</v>
      </c>
      <c r="H3201" s="1">
        <v>80.135999999999996</v>
      </c>
      <c r="I3201" s="1">
        <v>68.111000000000004</v>
      </c>
      <c r="J3201" s="1">
        <v>47.05</v>
      </c>
      <c r="K3201" s="1">
        <v>39.002000000000002</v>
      </c>
      <c r="L3201" s="1">
        <v>36.902999999999999</v>
      </c>
      <c r="M3201" s="1">
        <v>37.134999999999998</v>
      </c>
      <c r="N3201" s="1">
        <v>37.290999999999997</v>
      </c>
      <c r="O3201" s="1">
        <v>38.265999999999998</v>
      </c>
      <c r="P3201" s="1">
        <v>37.942999999999998</v>
      </c>
    </row>
    <row r="3202" spans="1:16">
      <c r="A3202" s="83">
        <v>2</v>
      </c>
      <c r="B3202" s="83">
        <v>2021</v>
      </c>
      <c r="C3202" s="84" t="s">
        <v>572</v>
      </c>
      <c r="D3202" s="84" t="s">
        <v>579</v>
      </c>
      <c r="F3202" s="1" t="s">
        <v>432</v>
      </c>
      <c r="G3202" s="1">
        <v>2.2759999999999998</v>
      </c>
      <c r="H3202" s="1">
        <v>7.1999999999999995E-2</v>
      </c>
      <c r="I3202" s="1">
        <v>-3.9449999999999998</v>
      </c>
      <c r="J3202" s="1">
        <v>-7.0979999999999999</v>
      </c>
      <c r="K3202" s="1">
        <v>-8.6809999999999992</v>
      </c>
      <c r="L3202" s="1">
        <v>-9.6069999999999993</v>
      </c>
      <c r="M3202" s="1">
        <v>-10.076000000000001</v>
      </c>
      <c r="N3202" s="1">
        <v>-10.288</v>
      </c>
      <c r="O3202" s="1">
        <v>-10.676</v>
      </c>
      <c r="P3202" s="1">
        <v>-11.116</v>
      </c>
    </row>
    <row r="3203" spans="1:16">
      <c r="A3203" s="83">
        <v>2</v>
      </c>
      <c r="B3203" s="83">
        <v>2021</v>
      </c>
      <c r="C3203" s="84" t="s">
        <v>572</v>
      </c>
      <c r="D3203" s="84" t="s">
        <v>580</v>
      </c>
      <c r="F3203" s="1" t="s">
        <v>295</v>
      </c>
      <c r="G3203" s="1">
        <v>1.246</v>
      </c>
      <c r="H3203" s="1">
        <v>2.621</v>
      </c>
      <c r="I3203" s="1">
        <v>3.242</v>
      </c>
      <c r="J3203" s="1">
        <v>4.2279999999999998</v>
      </c>
      <c r="K3203" s="1">
        <v>6.2510000000000003</v>
      </c>
      <c r="L3203" s="1">
        <v>9.9149999999999991</v>
      </c>
      <c r="M3203" s="1">
        <v>14.446</v>
      </c>
      <c r="N3203" s="1">
        <v>17.957999999999998</v>
      </c>
      <c r="O3203" s="1">
        <v>22.242000000000001</v>
      </c>
      <c r="P3203" s="1">
        <v>26.396000000000001</v>
      </c>
    </row>
    <row r="3204" spans="1:16">
      <c r="A3204" s="83">
        <v>2</v>
      </c>
      <c r="B3204" s="83">
        <v>2021</v>
      </c>
    </row>
    <row r="3205" spans="1:16">
      <c r="A3205" s="83">
        <v>2</v>
      </c>
      <c r="B3205" s="83">
        <v>2021</v>
      </c>
      <c r="C3205" s="84" t="s">
        <v>570</v>
      </c>
      <c r="F3205" s="1" t="s">
        <v>156</v>
      </c>
    </row>
    <row r="3206" spans="1:16">
      <c r="A3206" s="83">
        <v>2</v>
      </c>
      <c r="B3206" s="83">
        <v>2021</v>
      </c>
      <c r="C3206" s="84" t="s">
        <v>570</v>
      </c>
      <c r="D3206" s="84" t="s">
        <v>578</v>
      </c>
      <c r="F3206" s="1" t="s">
        <v>491</v>
      </c>
    </row>
    <row r="3207" spans="1:16">
      <c r="A3207" s="83">
        <v>2</v>
      </c>
      <c r="B3207" s="83">
        <v>2021</v>
      </c>
      <c r="C3207" s="84" t="s">
        <v>570</v>
      </c>
      <c r="D3207" s="84" t="s">
        <v>578</v>
      </c>
      <c r="F3207" s="1" t="s">
        <v>503</v>
      </c>
      <c r="G3207" s="1">
        <v>151.06200000000001</v>
      </c>
      <c r="H3207" s="1">
        <v>195.75200000000001</v>
      </c>
      <c r="I3207" s="1">
        <v>179.416</v>
      </c>
      <c r="J3207" s="1">
        <v>174.101</v>
      </c>
      <c r="K3207" s="1">
        <v>170.428</v>
      </c>
      <c r="L3207" s="1">
        <v>168.46100000000001</v>
      </c>
      <c r="M3207" s="1">
        <v>150.09200000000001</v>
      </c>
      <c r="N3207" s="1">
        <v>128.31700000000001</v>
      </c>
      <c r="O3207" s="1">
        <v>117.14</v>
      </c>
      <c r="P3207" s="1">
        <v>110.271</v>
      </c>
    </row>
    <row r="3208" spans="1:16">
      <c r="A3208" s="83">
        <v>2</v>
      </c>
      <c r="B3208" s="83">
        <v>2021</v>
      </c>
      <c r="C3208" s="84" t="s">
        <v>570</v>
      </c>
      <c r="D3208" s="84" t="s">
        <v>578</v>
      </c>
      <c r="F3208" s="1" t="s">
        <v>532</v>
      </c>
      <c r="G3208" s="1">
        <v>48.75</v>
      </c>
      <c r="H3208" s="1">
        <v>48.857999999999997</v>
      </c>
      <c r="I3208" s="1">
        <v>49.912999999999997</v>
      </c>
      <c r="J3208" s="1">
        <v>53.066000000000003</v>
      </c>
      <c r="K3208" s="1">
        <v>61.174999999999997</v>
      </c>
      <c r="L3208" s="1">
        <v>61.834000000000003</v>
      </c>
      <c r="M3208" s="1">
        <v>53.381999999999998</v>
      </c>
      <c r="N3208" s="1">
        <v>47.274000000000001</v>
      </c>
      <c r="O3208" s="1">
        <v>46.942</v>
      </c>
      <c r="P3208" s="1">
        <v>50.161999999999999</v>
      </c>
    </row>
    <row r="3209" spans="1:16">
      <c r="A3209" s="83">
        <v>2</v>
      </c>
      <c r="B3209" s="83">
        <v>2021</v>
      </c>
      <c r="C3209" s="84" t="s">
        <v>570</v>
      </c>
      <c r="D3209" s="84" t="s">
        <v>578</v>
      </c>
      <c r="F3209" s="1" t="s">
        <v>607</v>
      </c>
      <c r="G3209" s="1">
        <v>-6.4349999999999996</v>
      </c>
      <c r="H3209" s="1">
        <v>-10.845000000000001</v>
      </c>
      <c r="I3209" s="1">
        <v>-10.468</v>
      </c>
      <c r="J3209" s="1">
        <v>-9.9459999999999997</v>
      </c>
      <c r="K3209" s="1">
        <v>-30.245000000000001</v>
      </c>
      <c r="L3209" s="1">
        <v>-53.674999999999997</v>
      </c>
      <c r="M3209" s="1">
        <v>-41.109000000000002</v>
      </c>
      <c r="N3209" s="1">
        <v>-29.716999999999999</v>
      </c>
      <c r="O3209" s="1">
        <v>-19.321000000000002</v>
      </c>
      <c r="P3209" s="1">
        <v>2.105</v>
      </c>
    </row>
    <row r="3210" spans="1:16">
      <c r="A3210" s="83">
        <v>2</v>
      </c>
      <c r="B3210" s="83">
        <v>2021</v>
      </c>
      <c r="C3210" s="84" t="s">
        <v>570</v>
      </c>
      <c r="D3210" s="84" t="s">
        <v>578</v>
      </c>
      <c r="F3210" s="1" t="s">
        <v>504</v>
      </c>
      <c r="G3210" s="1">
        <v>20.009</v>
      </c>
      <c r="H3210" s="1">
        <v>10.382999999999999</v>
      </c>
      <c r="I3210" s="1">
        <v>5.6260000000000003</v>
      </c>
      <c r="J3210" s="1">
        <v>8.5449999999999999</v>
      </c>
      <c r="K3210" s="1">
        <v>12.811999999999999</v>
      </c>
      <c r="L3210" s="1">
        <v>16.123000000000001</v>
      </c>
      <c r="M3210" s="1">
        <v>14.877000000000001</v>
      </c>
      <c r="N3210" s="1">
        <v>12.599</v>
      </c>
      <c r="O3210" s="1">
        <v>11.048</v>
      </c>
      <c r="P3210" s="1">
        <v>7.8120000000000003</v>
      </c>
    </row>
    <row r="3211" spans="1:16">
      <c r="A3211" s="83">
        <v>2</v>
      </c>
      <c r="B3211" s="83">
        <v>2021</v>
      </c>
      <c r="C3211" s="84" t="s">
        <v>570</v>
      </c>
      <c r="D3211" s="84" t="s">
        <v>578</v>
      </c>
      <c r="F3211" s="1" t="s">
        <v>296</v>
      </c>
      <c r="G3211" s="1">
        <v>7.7060000000000004</v>
      </c>
      <c r="H3211" s="1">
        <v>8.3800000000000008</v>
      </c>
      <c r="I3211" s="1">
        <v>7.0019999999999998</v>
      </c>
      <c r="J3211" s="1">
        <v>6.38</v>
      </c>
      <c r="K3211" s="1">
        <v>6.2169999999999996</v>
      </c>
      <c r="L3211" s="1">
        <v>5.702</v>
      </c>
      <c r="M3211" s="1">
        <v>5.0609999999999999</v>
      </c>
      <c r="N3211" s="1">
        <v>3.1280000000000001</v>
      </c>
      <c r="O3211" s="1">
        <v>1.4930000000000001</v>
      </c>
      <c r="P3211" s="1">
        <v>0.499</v>
      </c>
    </row>
    <row r="3212" spans="1:16">
      <c r="A3212" s="83">
        <v>2</v>
      </c>
      <c r="B3212" s="83">
        <v>2021</v>
      </c>
      <c r="C3212" s="84" t="s">
        <v>570</v>
      </c>
      <c r="D3212" s="84" t="s">
        <v>579</v>
      </c>
      <c r="F3212" s="1" t="s">
        <v>608</v>
      </c>
    </row>
    <row r="3213" spans="1:16">
      <c r="A3213" s="83">
        <v>2</v>
      </c>
      <c r="B3213" s="83">
        <v>2021</v>
      </c>
      <c r="C3213" s="84" t="s">
        <v>570</v>
      </c>
      <c r="D3213" s="84" t="s">
        <v>579</v>
      </c>
      <c r="F3213" s="1" t="s">
        <v>429</v>
      </c>
    </row>
    <row r="3214" spans="1:16">
      <c r="A3214" s="83">
        <v>2</v>
      </c>
      <c r="B3214" s="83">
        <v>2021</v>
      </c>
      <c r="C3214" s="84" t="s">
        <v>570</v>
      </c>
      <c r="D3214" s="84" t="s">
        <v>579</v>
      </c>
      <c r="F3214" s="1" t="s">
        <v>288</v>
      </c>
      <c r="G3214" s="1">
        <v>3.6</v>
      </c>
      <c r="H3214" s="1">
        <v>10.6</v>
      </c>
      <c r="I3214" s="1">
        <v>15.2</v>
      </c>
      <c r="J3214" s="1">
        <v>18.100000000000001</v>
      </c>
      <c r="K3214" s="1">
        <v>20</v>
      </c>
      <c r="L3214" s="1">
        <v>22.6</v>
      </c>
      <c r="M3214" s="1">
        <v>28.1</v>
      </c>
      <c r="N3214" s="1">
        <v>33.700000000000003</v>
      </c>
      <c r="O3214" s="1">
        <v>40.9</v>
      </c>
      <c r="P3214" s="1">
        <v>47.8</v>
      </c>
    </row>
    <row r="3215" spans="1:16">
      <c r="A3215" s="83">
        <v>2</v>
      </c>
      <c r="B3215" s="83">
        <v>2021</v>
      </c>
      <c r="C3215" s="84" t="s">
        <v>570</v>
      </c>
      <c r="D3215" s="84" t="s">
        <v>579</v>
      </c>
      <c r="F3215" s="1" t="s">
        <v>498</v>
      </c>
      <c r="G3215" s="1">
        <v>-65.02</v>
      </c>
      <c r="H3215" s="1">
        <v>-20.965</v>
      </c>
      <c r="I3215" s="1">
        <v>-12.79</v>
      </c>
      <c r="J3215" s="1">
        <v>-12.404999999999999</v>
      </c>
      <c r="K3215" s="1">
        <v>-11.525</v>
      </c>
      <c r="L3215" s="1">
        <v>-10.01</v>
      </c>
      <c r="M3215" s="1">
        <v>-6.9249999999999998</v>
      </c>
      <c r="N3215" s="1">
        <v>-3.43</v>
      </c>
      <c r="O3215" s="1">
        <v>-1.6950000000000001</v>
      </c>
      <c r="P3215" s="1">
        <v>-0.17</v>
      </c>
    </row>
    <row r="3216" spans="1:16">
      <c r="A3216" s="83">
        <v>2</v>
      </c>
      <c r="B3216" s="83">
        <v>2021</v>
      </c>
      <c r="C3216" s="84" t="s">
        <v>570</v>
      </c>
      <c r="D3216" s="84" t="s">
        <v>579</v>
      </c>
      <c r="F3216" s="1" t="s">
        <v>436</v>
      </c>
      <c r="G3216" s="1">
        <v>-0.161</v>
      </c>
      <c r="H3216" s="1">
        <v>1.788</v>
      </c>
      <c r="I3216" s="1">
        <v>1.8979999999999999</v>
      </c>
      <c r="J3216" s="1">
        <v>2.6930000000000001</v>
      </c>
      <c r="K3216" s="1">
        <v>3.6339999999999999</v>
      </c>
      <c r="L3216" s="1">
        <v>5.2889999999999997</v>
      </c>
      <c r="M3216" s="1">
        <v>7.8419999999999996</v>
      </c>
      <c r="N3216" s="1">
        <v>10.741</v>
      </c>
      <c r="O3216" s="1">
        <v>13.112</v>
      </c>
      <c r="P3216" s="1">
        <v>14.987</v>
      </c>
    </row>
    <row r="3217" spans="1:16">
      <c r="A3217" s="83">
        <v>2</v>
      </c>
      <c r="B3217" s="83">
        <v>2021</v>
      </c>
      <c r="C3217" s="84" t="s">
        <v>570</v>
      </c>
      <c r="D3217" s="84" t="s">
        <v>579</v>
      </c>
      <c r="F3217" s="1" t="s">
        <v>290</v>
      </c>
      <c r="G3217" s="1">
        <v>-0.19700000000000001</v>
      </c>
      <c r="H3217" s="1">
        <v>-0.308</v>
      </c>
      <c r="I3217" s="1">
        <v>0.47699999999999998</v>
      </c>
      <c r="J3217" s="1">
        <v>1.8109999999999999</v>
      </c>
      <c r="K3217" s="1">
        <v>3.5390000000000001</v>
      </c>
      <c r="L3217" s="1">
        <v>5.8029999999999999</v>
      </c>
      <c r="M3217" s="1">
        <v>8.141</v>
      </c>
      <c r="N3217" s="1">
        <v>11.090999999999999</v>
      </c>
      <c r="O3217" s="1">
        <v>12.356</v>
      </c>
      <c r="P3217" s="1">
        <v>15.244</v>
      </c>
    </row>
    <row r="3218" spans="1:16">
      <c r="A3218" s="83">
        <v>2</v>
      </c>
      <c r="B3218" s="83">
        <v>2021</v>
      </c>
      <c r="C3218" s="84" t="s">
        <v>570</v>
      </c>
      <c r="D3218" s="84" t="s">
        <v>579</v>
      </c>
      <c r="F3218" s="1" t="s">
        <v>296</v>
      </c>
      <c r="G3218" s="1">
        <v>-5.6</v>
      </c>
      <c r="H3218" s="1">
        <v>-5.601</v>
      </c>
      <c r="I3218" s="1">
        <v>-0.62</v>
      </c>
      <c r="J3218" s="1">
        <v>-0.94199999999999995</v>
      </c>
      <c r="K3218" s="1">
        <v>-1.871</v>
      </c>
      <c r="L3218" s="1">
        <v>-2.762</v>
      </c>
      <c r="M3218" s="1">
        <v>-1.2829999999999999</v>
      </c>
      <c r="N3218" s="1">
        <v>1.6830000000000001</v>
      </c>
      <c r="O3218" s="1">
        <v>3.5419999999999998</v>
      </c>
      <c r="P3218" s="1">
        <v>5.8159999999999998</v>
      </c>
    </row>
    <row r="3219" spans="1:16">
      <c r="A3219" s="83">
        <v>2</v>
      </c>
      <c r="B3219" s="83">
        <v>2021</v>
      </c>
      <c r="C3219" s="84" t="s">
        <v>570</v>
      </c>
      <c r="D3219" s="84" t="s">
        <v>579</v>
      </c>
      <c r="F3219" s="1" t="s">
        <v>431</v>
      </c>
      <c r="G3219" s="1">
        <v>-0.53700000000000003</v>
      </c>
      <c r="H3219" s="1">
        <v>1.903</v>
      </c>
      <c r="I3219" s="1">
        <v>4.9429999999999996</v>
      </c>
      <c r="J3219" s="1">
        <v>7.6859999999999999</v>
      </c>
      <c r="K3219" s="1">
        <v>10.465</v>
      </c>
      <c r="L3219" s="1">
        <v>13.691000000000001</v>
      </c>
      <c r="M3219" s="1">
        <v>16.989000000000001</v>
      </c>
      <c r="N3219" s="1">
        <v>20.838000000000001</v>
      </c>
      <c r="O3219" s="1">
        <v>24</v>
      </c>
      <c r="P3219" s="1">
        <v>27.748000000000001</v>
      </c>
    </row>
    <row r="3220" spans="1:16">
      <c r="A3220" s="83">
        <v>2</v>
      </c>
      <c r="B3220" s="83">
        <v>2021</v>
      </c>
      <c r="C3220" s="84" t="s">
        <v>570</v>
      </c>
      <c r="D3220" s="84" t="s">
        <v>580</v>
      </c>
      <c r="F3220" s="1" t="s">
        <v>294</v>
      </c>
    </row>
    <row r="3221" spans="1:16">
      <c r="A3221" s="83">
        <v>2</v>
      </c>
      <c r="B3221" s="83">
        <v>2021</v>
      </c>
      <c r="C3221" s="84" t="s">
        <v>570</v>
      </c>
      <c r="D3221" s="84" t="s">
        <v>580</v>
      </c>
      <c r="F3221" s="1" t="s">
        <v>295</v>
      </c>
      <c r="G3221" s="1">
        <v>-0.40200000000000002</v>
      </c>
      <c r="H3221" s="1">
        <v>-1.413</v>
      </c>
      <c r="I3221" s="1">
        <v>-2.7069999999999999</v>
      </c>
      <c r="J3221" s="1">
        <v>-4.3029999999999999</v>
      </c>
      <c r="K3221" s="1">
        <v>-6.9779999999999998</v>
      </c>
      <c r="L3221" s="1">
        <v>-11.365</v>
      </c>
      <c r="M3221" s="1">
        <v>-16.059999999999999</v>
      </c>
      <c r="N3221" s="1">
        <v>-19.835999999999999</v>
      </c>
      <c r="O3221" s="1">
        <v>-23.484999999999999</v>
      </c>
      <c r="P3221" s="1">
        <v>-27.341999999999999</v>
      </c>
    </row>
    <row r="3222" spans="1:16">
      <c r="A3222" s="83">
        <v>2</v>
      </c>
      <c r="B3222" s="83">
        <v>2021</v>
      </c>
      <c r="C3222" s="84" t="s">
        <v>570</v>
      </c>
      <c r="D3222" s="84" t="s">
        <v>580</v>
      </c>
      <c r="F3222" s="1" t="s">
        <v>565</v>
      </c>
      <c r="G3222" s="1">
        <v>1.61</v>
      </c>
      <c r="H3222" s="1">
        <v>0.49099999999999999</v>
      </c>
      <c r="I3222" s="1">
        <v>0.76500000000000001</v>
      </c>
      <c r="J3222" s="1">
        <v>3.86</v>
      </c>
      <c r="K3222" s="1">
        <v>17.672999999999998</v>
      </c>
      <c r="L3222" s="1">
        <v>48.08</v>
      </c>
      <c r="M3222" s="1">
        <v>75.323999999999998</v>
      </c>
      <c r="N3222" s="1">
        <v>78.757000000000005</v>
      </c>
      <c r="O3222" s="1">
        <v>65.594999999999999</v>
      </c>
      <c r="P3222" s="1">
        <v>45.737000000000002</v>
      </c>
    </row>
    <row r="3223" spans="1:16">
      <c r="A3223" s="83">
        <v>2</v>
      </c>
      <c r="B3223" s="83">
        <v>2021</v>
      </c>
    </row>
    <row r="3224" spans="1:16">
      <c r="A3224" s="83">
        <v>2</v>
      </c>
      <c r="B3224" s="83">
        <v>2021</v>
      </c>
      <c r="C3224" s="84" t="s">
        <v>571</v>
      </c>
      <c r="F3224" s="1" t="s">
        <v>159</v>
      </c>
    </row>
    <row r="3225" spans="1:16">
      <c r="A3225" s="83">
        <v>2</v>
      </c>
      <c r="B3225" s="83">
        <v>2021</v>
      </c>
      <c r="C3225" s="84" t="s">
        <v>571</v>
      </c>
      <c r="D3225" s="84" t="s">
        <v>578</v>
      </c>
      <c r="F3225" s="1" t="s">
        <v>491</v>
      </c>
    </row>
    <row r="3226" spans="1:16">
      <c r="A3226" s="83">
        <v>2</v>
      </c>
      <c r="B3226" s="83">
        <v>2021</v>
      </c>
      <c r="C3226" s="84" t="s">
        <v>571</v>
      </c>
      <c r="D3226" s="84" t="s">
        <v>578</v>
      </c>
      <c r="F3226" s="1" t="s">
        <v>503</v>
      </c>
      <c r="G3226" s="1">
        <v>10.611000000000001</v>
      </c>
      <c r="H3226" s="1">
        <v>39.378</v>
      </c>
      <c r="I3226" s="1">
        <v>-2.0880000000000001</v>
      </c>
      <c r="J3226" s="1">
        <v>-12.287000000000001</v>
      </c>
      <c r="K3226" s="1">
        <v>-26.91</v>
      </c>
      <c r="L3226" s="1">
        <v>-18.905000000000001</v>
      </c>
      <c r="M3226" s="1">
        <v>-15.961</v>
      </c>
      <c r="N3226" s="1">
        <v>-17.123000000000001</v>
      </c>
      <c r="O3226" s="1">
        <v>-21.004000000000001</v>
      </c>
      <c r="P3226" s="1">
        <v>-24.917000000000002</v>
      </c>
    </row>
    <row r="3227" spans="1:16">
      <c r="A3227" s="83">
        <v>2</v>
      </c>
      <c r="B3227" s="83">
        <v>2021</v>
      </c>
      <c r="C3227" s="84" t="s">
        <v>571</v>
      </c>
      <c r="D3227" s="84" t="s">
        <v>578</v>
      </c>
      <c r="F3227" s="1" t="s">
        <v>532</v>
      </c>
      <c r="G3227" s="1">
        <v>32.276000000000003</v>
      </c>
      <c r="H3227" s="1">
        <v>-31.923999999999999</v>
      </c>
      <c r="I3227" s="1">
        <v>-9.7200000000000006</v>
      </c>
      <c r="J3227" s="1">
        <v>-9.4109999999999996</v>
      </c>
      <c r="K3227" s="1">
        <v>-10.519</v>
      </c>
      <c r="L3227" s="1">
        <v>-10.568</v>
      </c>
      <c r="M3227" s="1">
        <v>-8.532</v>
      </c>
      <c r="N3227" s="1">
        <v>-8.0069999999999997</v>
      </c>
      <c r="O3227" s="1">
        <v>-9.7759999999999998</v>
      </c>
      <c r="P3227" s="1">
        <v>-11.984999999999999</v>
      </c>
    </row>
    <row r="3228" spans="1:16">
      <c r="A3228" s="83">
        <v>2</v>
      </c>
      <c r="B3228" s="83">
        <v>2021</v>
      </c>
      <c r="C3228" s="84" t="s">
        <v>571</v>
      </c>
      <c r="D3228" s="84" t="s">
        <v>578</v>
      </c>
      <c r="F3228" s="1" t="s">
        <v>504</v>
      </c>
      <c r="G3228" s="1">
        <v>24.773</v>
      </c>
      <c r="H3228" s="1">
        <v>14.146000000000001</v>
      </c>
      <c r="I3228" s="1">
        <v>15.002000000000001</v>
      </c>
      <c r="J3228" s="1">
        <v>8.2070000000000007</v>
      </c>
      <c r="K3228" s="1">
        <v>2.476</v>
      </c>
      <c r="L3228" s="1">
        <v>0.83299999999999996</v>
      </c>
      <c r="M3228" s="1">
        <v>-7.32</v>
      </c>
      <c r="N3228" s="1">
        <v>-9.7810000000000006</v>
      </c>
      <c r="O3228" s="1">
        <v>-8.4930000000000003</v>
      </c>
      <c r="P3228" s="1">
        <v>-5.9880000000000004</v>
      </c>
    </row>
    <row r="3229" spans="1:16">
      <c r="A3229" s="83">
        <v>2</v>
      </c>
      <c r="B3229" s="83">
        <v>2021</v>
      </c>
      <c r="C3229" s="84" t="s">
        <v>571</v>
      </c>
      <c r="D3229" s="84" t="s">
        <v>578</v>
      </c>
      <c r="F3229" s="1" t="s">
        <v>296</v>
      </c>
      <c r="G3229" s="1">
        <v>0.185</v>
      </c>
      <c r="H3229" s="1">
        <v>4.4080000000000004</v>
      </c>
      <c r="I3229" s="1">
        <v>-0.26</v>
      </c>
      <c r="J3229" s="1">
        <v>0.67</v>
      </c>
      <c r="K3229" s="1">
        <v>-0.20200000000000001</v>
      </c>
      <c r="L3229" s="1">
        <v>0.27100000000000002</v>
      </c>
      <c r="M3229" s="1">
        <v>1.4379999999999999</v>
      </c>
      <c r="N3229" s="1">
        <v>1.0429999999999999</v>
      </c>
      <c r="O3229" s="1">
        <v>2.383</v>
      </c>
      <c r="P3229" s="1">
        <v>1.2350000000000001</v>
      </c>
    </row>
    <row r="3230" spans="1:16">
      <c r="A3230" s="83">
        <v>2</v>
      </c>
      <c r="B3230" s="83">
        <v>2021</v>
      </c>
      <c r="C3230" s="84" t="s">
        <v>571</v>
      </c>
      <c r="D3230" s="84" t="s">
        <v>579</v>
      </c>
      <c r="F3230" s="1" t="s">
        <v>490</v>
      </c>
    </row>
    <row r="3231" spans="1:16">
      <c r="A3231" s="83">
        <v>2</v>
      </c>
      <c r="B3231" s="83">
        <v>2021</v>
      </c>
      <c r="C3231" s="84" t="s">
        <v>571</v>
      </c>
      <c r="D3231" s="84" t="s">
        <v>579</v>
      </c>
      <c r="F3231" s="1" t="s">
        <v>429</v>
      </c>
    </row>
    <row r="3232" spans="1:16">
      <c r="A3232" s="83">
        <v>2</v>
      </c>
      <c r="B3232" s="83">
        <v>2021</v>
      </c>
      <c r="C3232" s="84" t="s">
        <v>571</v>
      </c>
      <c r="D3232" s="84" t="s">
        <v>579</v>
      </c>
      <c r="F3232" s="1" t="s">
        <v>436</v>
      </c>
      <c r="G3232" s="1">
        <v>-31.251000000000001</v>
      </c>
      <c r="H3232" s="1">
        <v>-6.78</v>
      </c>
      <c r="I3232" s="1">
        <v>-8.1780000000000008</v>
      </c>
      <c r="J3232" s="1">
        <v>-16.411000000000001</v>
      </c>
      <c r="K3232" s="1">
        <v>-15.452999999999999</v>
      </c>
      <c r="L3232" s="1">
        <v>-16.59</v>
      </c>
      <c r="M3232" s="1">
        <v>-14.972</v>
      </c>
      <c r="N3232" s="1">
        <v>-14.93</v>
      </c>
      <c r="O3232" s="1">
        <v>-15.07</v>
      </c>
      <c r="P3232" s="1">
        <v>-16.254999999999999</v>
      </c>
    </row>
    <row r="3233" spans="1:16">
      <c r="A3233" s="83">
        <v>2</v>
      </c>
      <c r="B3233" s="83">
        <v>2021</v>
      </c>
      <c r="C3233" s="84" t="s">
        <v>571</v>
      </c>
      <c r="D3233" s="84" t="s">
        <v>579</v>
      </c>
      <c r="F3233" s="1" t="s">
        <v>288</v>
      </c>
      <c r="G3233" s="1">
        <v>-9.6850000000000005</v>
      </c>
      <c r="H3233" s="1">
        <v>-13.497999999999999</v>
      </c>
      <c r="I3233" s="1">
        <v>-13.957000000000001</v>
      </c>
      <c r="J3233" s="1">
        <v>-14.504</v>
      </c>
      <c r="K3233" s="1">
        <v>-14.919</v>
      </c>
      <c r="L3233" s="1">
        <v>-15.082000000000001</v>
      </c>
      <c r="M3233" s="1">
        <v>-15.683</v>
      </c>
      <c r="N3233" s="1">
        <v>-14.444000000000001</v>
      </c>
      <c r="O3233" s="1">
        <v>-12.804</v>
      </c>
      <c r="P3233" s="1">
        <v>-10.941000000000001</v>
      </c>
    </row>
    <row r="3234" spans="1:16">
      <c r="A3234" s="83">
        <v>2</v>
      </c>
      <c r="B3234" s="83">
        <v>2021</v>
      </c>
      <c r="C3234" s="84" t="s">
        <v>571</v>
      </c>
      <c r="D3234" s="84" t="s">
        <v>579</v>
      </c>
      <c r="F3234" s="1" t="s">
        <v>290</v>
      </c>
      <c r="G3234" s="1">
        <v>-69.596000000000004</v>
      </c>
      <c r="H3234" s="1">
        <v>45.561999999999998</v>
      </c>
      <c r="I3234" s="1">
        <v>14.760999999999999</v>
      </c>
      <c r="J3234" s="1">
        <v>16.419</v>
      </c>
      <c r="K3234" s="1">
        <v>14.208</v>
      </c>
      <c r="L3234" s="1">
        <v>14.85</v>
      </c>
      <c r="M3234" s="1">
        <v>13.448</v>
      </c>
      <c r="N3234" s="1">
        <v>14.076000000000001</v>
      </c>
      <c r="O3234" s="1">
        <v>20.577999999999999</v>
      </c>
      <c r="P3234" s="1">
        <v>17.914000000000001</v>
      </c>
    </row>
    <row r="3235" spans="1:16">
      <c r="A3235" s="83">
        <v>2</v>
      </c>
      <c r="B3235" s="83">
        <v>2021</v>
      </c>
      <c r="C3235" s="84" t="s">
        <v>571</v>
      </c>
      <c r="D3235" s="84" t="s">
        <v>579</v>
      </c>
      <c r="F3235" s="1" t="s">
        <v>498</v>
      </c>
      <c r="G3235" s="1">
        <v>23.922000000000001</v>
      </c>
      <c r="H3235" s="1">
        <v>-5.7140000000000004</v>
      </c>
      <c r="I3235" s="1">
        <v>-7.2110000000000003</v>
      </c>
      <c r="J3235" s="1">
        <v>-4.47</v>
      </c>
      <c r="K3235" s="1">
        <v>-3.2559999999999998</v>
      </c>
      <c r="L3235" s="1">
        <v>-3.113</v>
      </c>
      <c r="M3235" s="1">
        <v>-2.911</v>
      </c>
      <c r="N3235" s="1">
        <v>-2.7450000000000001</v>
      </c>
      <c r="O3235" s="1">
        <v>-2.754</v>
      </c>
      <c r="P3235" s="1">
        <v>-2.8109999999999999</v>
      </c>
    </row>
    <row r="3236" spans="1:16">
      <c r="A3236" s="83">
        <v>2</v>
      </c>
      <c r="B3236" s="83">
        <v>2021</v>
      </c>
      <c r="C3236" s="84" t="s">
        <v>571</v>
      </c>
      <c r="D3236" s="84" t="s">
        <v>579</v>
      </c>
      <c r="F3236" s="1" t="s">
        <v>446</v>
      </c>
      <c r="G3236" s="1">
        <v>0.61499999999999999</v>
      </c>
      <c r="H3236" s="1">
        <v>4.9580000000000002</v>
      </c>
      <c r="I3236" s="1">
        <v>-6.7229999999999999</v>
      </c>
      <c r="J3236" s="1">
        <v>-8.4659999999999993</v>
      </c>
      <c r="K3236" s="1">
        <v>-8.7710000000000008</v>
      </c>
      <c r="L3236" s="1">
        <v>-9.5310000000000006</v>
      </c>
      <c r="M3236" s="1">
        <v>-10.872999999999999</v>
      </c>
      <c r="N3236" s="1">
        <v>-11.551</v>
      </c>
      <c r="O3236" s="1">
        <v>-10.804</v>
      </c>
      <c r="P3236" s="1">
        <v>-9.6340000000000003</v>
      </c>
    </row>
    <row r="3237" spans="1:16">
      <c r="A3237" s="83">
        <v>2</v>
      </c>
      <c r="B3237" s="83">
        <v>2021</v>
      </c>
      <c r="C3237" s="84" t="s">
        <v>571</v>
      </c>
      <c r="D3237" s="84" t="s">
        <v>579</v>
      </c>
      <c r="F3237" s="1" t="s">
        <v>609</v>
      </c>
      <c r="G3237" s="1">
        <v>-1.0109999999999999</v>
      </c>
      <c r="H3237" s="1">
        <v>-67.962999999999994</v>
      </c>
      <c r="I3237" s="1">
        <v>1.5249999999999999</v>
      </c>
      <c r="J3237" s="1">
        <v>-0.14699999999999999</v>
      </c>
      <c r="K3237" s="1">
        <v>-1.383</v>
      </c>
      <c r="L3237" s="1">
        <v>0.17</v>
      </c>
      <c r="M3237" s="1">
        <v>0.40300000000000002</v>
      </c>
      <c r="N3237" s="1">
        <v>0.42799999999999999</v>
      </c>
      <c r="O3237" s="1">
        <v>0.56599999999999995</v>
      </c>
      <c r="P3237" s="1">
        <v>0.58299999999999996</v>
      </c>
    </row>
    <row r="3238" spans="1:16">
      <c r="A3238" s="83">
        <v>2</v>
      </c>
      <c r="B3238" s="83">
        <v>2021</v>
      </c>
      <c r="C3238" s="84" t="s">
        <v>571</v>
      </c>
      <c r="D3238" s="84" t="s">
        <v>579</v>
      </c>
      <c r="F3238" s="1" t="s">
        <v>540</v>
      </c>
      <c r="G3238" s="1">
        <v>-2.8980000000000001</v>
      </c>
      <c r="H3238" s="1">
        <v>-4.1929999999999996</v>
      </c>
      <c r="I3238" s="1">
        <v>-3.7010000000000001</v>
      </c>
      <c r="J3238" s="1">
        <v>-3.827</v>
      </c>
      <c r="K3238" s="1">
        <v>-3.7749999999999999</v>
      </c>
      <c r="L3238" s="1">
        <v>-3.9260000000000002</v>
      </c>
      <c r="M3238" s="1">
        <v>-4.6079999999999997</v>
      </c>
      <c r="N3238" s="1">
        <v>-4.2039999999999997</v>
      </c>
      <c r="O3238" s="1">
        <v>-3.8929999999999998</v>
      </c>
      <c r="P3238" s="1">
        <v>-4.0279999999999996</v>
      </c>
    </row>
    <row r="3239" spans="1:16">
      <c r="A3239" s="83">
        <v>2</v>
      </c>
      <c r="B3239" s="83">
        <v>2021</v>
      </c>
      <c r="C3239" s="84" t="s">
        <v>571</v>
      </c>
      <c r="D3239" s="84" t="s">
        <v>579</v>
      </c>
      <c r="F3239" s="1" t="s">
        <v>523</v>
      </c>
      <c r="G3239" s="1">
        <v>4.0739999999999998</v>
      </c>
      <c r="H3239" s="1">
        <v>-1.8720000000000001</v>
      </c>
      <c r="I3239" s="1">
        <v>2.4260000000000002</v>
      </c>
      <c r="J3239" s="1">
        <v>3.0139999999999998</v>
      </c>
      <c r="K3239" s="1">
        <v>4.0919999999999996</v>
      </c>
      <c r="L3239" s="1">
        <v>4.4080000000000004</v>
      </c>
      <c r="M3239" s="1">
        <v>4.7320000000000002</v>
      </c>
      <c r="N3239" s="1">
        <v>5.4859999999999998</v>
      </c>
      <c r="O3239" s="1">
        <v>4.9779999999999998</v>
      </c>
      <c r="P3239" s="1">
        <v>5.8739999999999997</v>
      </c>
    </row>
    <row r="3240" spans="1:16">
      <c r="A3240" s="83">
        <v>2</v>
      </c>
      <c r="B3240" s="83">
        <v>2021</v>
      </c>
      <c r="C3240" s="84" t="s">
        <v>571</v>
      </c>
      <c r="D3240" s="84" t="s">
        <v>579</v>
      </c>
      <c r="F3240" s="1" t="s">
        <v>567</v>
      </c>
      <c r="G3240" s="1">
        <v>-0.126</v>
      </c>
      <c r="H3240" s="1">
        <v>0.17299999999999999</v>
      </c>
      <c r="I3240" s="1">
        <v>-1.4019999999999999</v>
      </c>
      <c r="J3240" s="1">
        <v>-2.8919999999999999</v>
      </c>
      <c r="K3240" s="1">
        <v>-3.9380000000000002</v>
      </c>
      <c r="L3240" s="1">
        <v>-4.7759999999999998</v>
      </c>
      <c r="M3240" s="1">
        <v>-4.9589999999999996</v>
      </c>
      <c r="N3240" s="1">
        <v>-4.6539999999999999</v>
      </c>
      <c r="O3240" s="1">
        <v>-4.3789999999999996</v>
      </c>
      <c r="P3240" s="1">
        <v>-4.5750000000000002</v>
      </c>
    </row>
    <row r="3241" spans="1:16">
      <c r="A3241" s="83">
        <v>2</v>
      </c>
      <c r="B3241" s="83">
        <v>2021</v>
      </c>
      <c r="C3241" s="84" t="s">
        <v>571</v>
      </c>
      <c r="D3241" s="84" t="s">
        <v>579</v>
      </c>
      <c r="F3241" s="1" t="s">
        <v>296</v>
      </c>
      <c r="G3241" s="1">
        <v>0.99099999999999999</v>
      </c>
      <c r="H3241" s="1">
        <v>-10.297000000000001</v>
      </c>
      <c r="I3241" s="1">
        <v>-8.2330000000000005</v>
      </c>
      <c r="J3241" s="1">
        <v>-6.7519999999999998</v>
      </c>
      <c r="K3241" s="1">
        <v>-5.5209999999999999</v>
      </c>
      <c r="L3241" s="1">
        <v>-2.9319999999999999</v>
      </c>
      <c r="M3241" s="1">
        <v>-0.30499999999999999</v>
      </c>
      <c r="N3241" s="1">
        <v>3.1339999999999999</v>
      </c>
      <c r="O3241" s="1">
        <v>4.8099999999999996</v>
      </c>
      <c r="P3241" s="1">
        <v>-0.16200000000000001</v>
      </c>
    </row>
    <row r="3242" spans="1:16">
      <c r="A3242" s="83">
        <v>2</v>
      </c>
      <c r="B3242" s="83">
        <v>2021</v>
      </c>
      <c r="C3242" s="84" t="s">
        <v>571</v>
      </c>
      <c r="D3242" s="84" t="s">
        <v>579</v>
      </c>
      <c r="F3242" s="1" t="s">
        <v>431</v>
      </c>
      <c r="G3242" s="1">
        <v>-13.045999999999999</v>
      </c>
      <c r="H3242" s="1">
        <v>5.665</v>
      </c>
      <c r="I3242" s="1">
        <v>4.46</v>
      </c>
      <c r="J3242" s="1">
        <v>-4.7450000000000001</v>
      </c>
      <c r="K3242" s="1">
        <v>-1.127</v>
      </c>
      <c r="L3242" s="1">
        <v>-0.53900000000000003</v>
      </c>
      <c r="M3242" s="1">
        <v>-1.419</v>
      </c>
      <c r="N3242" s="1">
        <v>-1.32</v>
      </c>
      <c r="O3242" s="1">
        <v>-1.1339999999999999</v>
      </c>
      <c r="P3242" s="1">
        <v>-1.34</v>
      </c>
    </row>
    <row r="3243" spans="1:16">
      <c r="A3243" s="83">
        <v>2</v>
      </c>
      <c r="B3243" s="83">
        <v>2021</v>
      </c>
      <c r="C3243" s="84" t="s">
        <v>571</v>
      </c>
      <c r="D3243" s="84" t="s">
        <v>580</v>
      </c>
      <c r="F3243" s="1" t="s">
        <v>294</v>
      </c>
    </row>
    <row r="3244" spans="1:16">
      <c r="A3244" s="83">
        <v>2</v>
      </c>
      <c r="B3244" s="83">
        <v>2021</v>
      </c>
      <c r="C3244" s="84" t="s">
        <v>571</v>
      </c>
      <c r="D3244" s="84" t="s">
        <v>580</v>
      </c>
      <c r="F3244" s="1" t="s">
        <v>295</v>
      </c>
      <c r="G3244" s="1">
        <v>-1.1339999999999999</v>
      </c>
      <c r="H3244" s="1">
        <v>-2.9540000000000002</v>
      </c>
      <c r="I3244" s="1">
        <v>-3.51</v>
      </c>
      <c r="J3244" s="1">
        <v>-4.3280000000000003</v>
      </c>
      <c r="K3244" s="1">
        <v>-5.6059999999999999</v>
      </c>
      <c r="L3244" s="1">
        <v>-7.7569999999999997</v>
      </c>
      <c r="M3244" s="1">
        <v>-10.396000000000001</v>
      </c>
      <c r="N3244" s="1">
        <v>-12.821</v>
      </c>
      <c r="O3244" s="1">
        <v>-15.084</v>
      </c>
      <c r="P3244" s="1">
        <v>-16.626999999999999</v>
      </c>
    </row>
    <row r="3245" spans="1:16">
      <c r="A3245" s="83">
        <v>2</v>
      </c>
      <c r="B3245" s="83">
        <v>2021</v>
      </c>
      <c r="C3245" s="84" t="s">
        <v>571</v>
      </c>
      <c r="D3245" s="84" t="s">
        <v>580</v>
      </c>
      <c r="F3245" s="1" t="s">
        <v>296</v>
      </c>
      <c r="G3245" s="1">
        <v>11.753</v>
      </c>
      <c r="H3245" s="1">
        <v>9.8840000000000003</v>
      </c>
      <c r="I3245" s="1">
        <v>9.5299999999999994</v>
      </c>
      <c r="J3245" s="1">
        <v>10.871</v>
      </c>
      <c r="K3245" s="1">
        <v>8.0510000000000002</v>
      </c>
      <c r="L3245" s="1">
        <v>5.984</v>
      </c>
      <c r="M3245" s="1">
        <v>4.6859999999999999</v>
      </c>
      <c r="N3245" s="1">
        <v>3.0840000000000001</v>
      </c>
      <c r="O3245" s="1">
        <v>1.984</v>
      </c>
      <c r="P3245" s="1">
        <v>2.605</v>
      </c>
    </row>
    <row r="3246" spans="1:16">
      <c r="A3246" s="83">
        <v>2</v>
      </c>
      <c r="B3246" s="83">
        <v>2021</v>
      </c>
    </row>
    <row r="3247" spans="1:16">
      <c r="A3247" s="83">
        <v>2</v>
      </c>
      <c r="B3247" s="83">
        <v>2021</v>
      </c>
      <c r="C3247" s="84" t="s">
        <v>575</v>
      </c>
      <c r="D3247" s="84" t="s">
        <v>586</v>
      </c>
      <c r="F3247" s="1" t="s">
        <v>610</v>
      </c>
      <c r="G3247" s="1">
        <v>-2258.337</v>
      </c>
      <c r="H3247" s="1">
        <v>-1055.575</v>
      </c>
      <c r="I3247" s="1">
        <v>-962.72299999999996</v>
      </c>
      <c r="J3247" s="1">
        <v>-905.27200000000005</v>
      </c>
      <c r="K3247" s="1">
        <v>-1037.0419999999999</v>
      </c>
      <c r="L3247" s="1">
        <v>-1025.5050000000001</v>
      </c>
      <c r="M3247" s="1">
        <v>-1048.3489999999999</v>
      </c>
      <c r="N3247" s="1">
        <v>-1352.251</v>
      </c>
      <c r="O3247" s="1">
        <v>-1346.25</v>
      </c>
      <c r="P3247" s="1">
        <v>-1650.2339999999999</v>
      </c>
    </row>
    <row r="3249" spans="1:17">
      <c r="A3249" s="83">
        <v>7</v>
      </c>
      <c r="B3249" s="83">
        <v>2021</v>
      </c>
      <c r="C3249" s="84" t="s">
        <v>572</v>
      </c>
      <c r="F3249" s="1" t="s">
        <v>155</v>
      </c>
    </row>
    <row r="3250" spans="1:17">
      <c r="A3250" s="83">
        <v>7</v>
      </c>
      <c r="B3250" s="83">
        <v>2021</v>
      </c>
      <c r="C3250" s="84" t="s">
        <v>572</v>
      </c>
      <c r="D3250" s="84" t="s">
        <v>578</v>
      </c>
      <c r="F3250" s="1" t="s">
        <v>491</v>
      </c>
    </row>
    <row r="3251" spans="1:17">
      <c r="A3251" s="83">
        <v>7</v>
      </c>
      <c r="B3251" s="83">
        <v>2021</v>
      </c>
      <c r="C3251" s="84" t="s">
        <v>572</v>
      </c>
      <c r="D3251" s="84" t="s">
        <v>578</v>
      </c>
      <c r="F3251" s="1" t="s">
        <v>503</v>
      </c>
      <c r="G3251" s="1">
        <v>-77.885000000000005</v>
      </c>
      <c r="H3251" s="1">
        <v>-55.671999999999997</v>
      </c>
      <c r="I3251" s="1">
        <v>-1.9350000000000001</v>
      </c>
      <c r="J3251" s="1">
        <v>0.83899999999999997</v>
      </c>
      <c r="K3251" s="1">
        <v>1.3029999999999999</v>
      </c>
      <c r="L3251" s="1">
        <v>20.382999999999999</v>
      </c>
      <c r="M3251" s="1">
        <v>14.324</v>
      </c>
      <c r="N3251" s="1">
        <v>1.8959999999999999</v>
      </c>
      <c r="O3251" s="1">
        <v>2.0099999999999998</v>
      </c>
      <c r="P3251" s="1">
        <v>1.887</v>
      </c>
      <c r="Q3251" s="1">
        <v>1.669</v>
      </c>
    </row>
    <row r="3252" spans="1:17">
      <c r="A3252" s="83">
        <v>7</v>
      </c>
      <c r="B3252" s="83">
        <v>2021</v>
      </c>
      <c r="C3252" s="84" t="s">
        <v>572</v>
      </c>
      <c r="D3252" s="84" t="s">
        <v>578</v>
      </c>
      <c r="F3252" s="1" t="s">
        <v>504</v>
      </c>
      <c r="G3252" s="1">
        <v>0.76500000000000001</v>
      </c>
      <c r="H3252" s="1">
        <v>1.556</v>
      </c>
      <c r="I3252" s="1">
        <v>2.2829999999999999</v>
      </c>
      <c r="J3252" s="1">
        <v>2.593</v>
      </c>
      <c r="K3252" s="1">
        <v>2.75</v>
      </c>
      <c r="L3252" s="1">
        <v>2.7759999999999998</v>
      </c>
      <c r="M3252" s="1">
        <v>3.677</v>
      </c>
      <c r="N3252" s="1">
        <v>4.53</v>
      </c>
      <c r="O3252" s="1">
        <v>4.4509999999999996</v>
      </c>
      <c r="P3252" s="1">
        <v>4.3369999999999997</v>
      </c>
      <c r="Q3252" s="1">
        <v>4.3339999999999996</v>
      </c>
    </row>
    <row r="3253" spans="1:17">
      <c r="A3253" s="83">
        <v>7</v>
      </c>
      <c r="B3253" s="83">
        <v>2021</v>
      </c>
      <c r="C3253" s="84" t="s">
        <v>572</v>
      </c>
      <c r="D3253" s="84" t="s">
        <v>578</v>
      </c>
      <c r="F3253" s="1" t="s">
        <v>532</v>
      </c>
      <c r="G3253" s="1">
        <v>-3.0169999999999999</v>
      </c>
      <c r="H3253" s="1">
        <v>4.4999999999999998E-2</v>
      </c>
      <c r="I3253" s="1">
        <v>0.84</v>
      </c>
      <c r="J3253" s="1">
        <v>0.69299999999999995</v>
      </c>
      <c r="K3253" s="1">
        <v>0.77900000000000003</v>
      </c>
      <c r="L3253" s="1">
        <v>0.86099999999999999</v>
      </c>
      <c r="M3253" s="1">
        <v>0.92200000000000004</v>
      </c>
      <c r="N3253" s="1">
        <v>0.89400000000000002</v>
      </c>
      <c r="O3253" s="1">
        <v>0.91900000000000004</v>
      </c>
      <c r="P3253" s="1">
        <v>0.86699999999999999</v>
      </c>
      <c r="Q3253" s="1">
        <v>0.78500000000000003</v>
      </c>
    </row>
    <row r="3254" spans="1:17">
      <c r="A3254" s="83">
        <v>7</v>
      </c>
      <c r="B3254" s="83">
        <v>2021</v>
      </c>
      <c r="C3254" s="84" t="s">
        <v>572</v>
      </c>
      <c r="D3254" s="84" t="s">
        <v>578</v>
      </c>
      <c r="F3254" s="1" t="s">
        <v>296</v>
      </c>
      <c r="G3254" s="1">
        <v>0</v>
      </c>
      <c r="H3254" s="1">
        <v>0</v>
      </c>
      <c r="I3254" s="1">
        <v>0</v>
      </c>
      <c r="J3254" s="1">
        <v>0</v>
      </c>
      <c r="K3254" s="1">
        <v>0</v>
      </c>
      <c r="L3254" s="1">
        <v>0</v>
      </c>
      <c r="M3254" s="1">
        <v>0</v>
      </c>
      <c r="N3254" s="1">
        <v>0</v>
      </c>
      <c r="O3254" s="1">
        <v>0</v>
      </c>
      <c r="P3254" s="1">
        <v>0</v>
      </c>
      <c r="Q3254" s="1">
        <v>0</v>
      </c>
    </row>
    <row r="3255" spans="1:17">
      <c r="A3255" s="83">
        <v>7</v>
      </c>
      <c r="B3255" s="83">
        <v>2021</v>
      </c>
      <c r="C3255" s="84" t="s">
        <v>572</v>
      </c>
      <c r="D3255" s="84" t="s">
        <v>579</v>
      </c>
      <c r="F3255" s="1" t="s">
        <v>490</v>
      </c>
    </row>
    <row r="3256" spans="1:17">
      <c r="A3256" s="83">
        <v>7</v>
      </c>
      <c r="B3256" s="83">
        <v>2021</v>
      </c>
      <c r="C3256" s="84" t="s">
        <v>572</v>
      </c>
      <c r="D3256" s="84" t="s">
        <v>579</v>
      </c>
      <c r="F3256" s="1" t="s">
        <v>429</v>
      </c>
    </row>
    <row r="3257" spans="1:17">
      <c r="A3257" s="83">
        <v>7</v>
      </c>
      <c r="B3257" s="83">
        <v>2021</v>
      </c>
      <c r="C3257" s="84" t="s">
        <v>572</v>
      </c>
      <c r="D3257" s="84" t="s">
        <v>579</v>
      </c>
      <c r="F3257" s="1" t="s">
        <v>611</v>
      </c>
      <c r="G3257" s="1">
        <v>1104.298</v>
      </c>
      <c r="H3257" s="1">
        <v>480.85300000000001</v>
      </c>
      <c r="I3257" s="1">
        <v>115.499</v>
      </c>
      <c r="J3257" s="1">
        <v>63.165999999999997</v>
      </c>
      <c r="K3257" s="1">
        <v>36.936999999999998</v>
      </c>
      <c r="L3257" s="1">
        <v>17.940000000000001</v>
      </c>
      <c r="M3257" s="1">
        <v>8.0079999999999991</v>
      </c>
      <c r="N3257" s="1">
        <v>3.3919999999999999</v>
      </c>
      <c r="O3257" s="1">
        <v>-0.30499999999999999</v>
      </c>
      <c r="P3257" s="1">
        <v>1.79</v>
      </c>
      <c r="Q3257" s="1">
        <v>-25.202999999999999</v>
      </c>
    </row>
    <row r="3258" spans="1:17">
      <c r="A3258" s="83">
        <v>7</v>
      </c>
      <c r="B3258" s="83">
        <v>2021</v>
      </c>
      <c r="C3258" s="84" t="s">
        <v>572</v>
      </c>
      <c r="D3258" s="84" t="s">
        <v>579</v>
      </c>
      <c r="F3258" s="1" t="s">
        <v>595</v>
      </c>
      <c r="G3258" s="1">
        <v>-71.162999999999997</v>
      </c>
      <c r="H3258" s="1">
        <v>-40.613999999999997</v>
      </c>
      <c r="I3258" s="1">
        <v>48.805</v>
      </c>
      <c r="J3258" s="1">
        <v>8.4109999999999996</v>
      </c>
      <c r="K3258" s="1">
        <v>3.29</v>
      </c>
      <c r="L3258" s="1">
        <v>3.395</v>
      </c>
      <c r="M3258" s="1">
        <v>3.6819999999999999</v>
      </c>
      <c r="N3258" s="1">
        <v>3.9590000000000001</v>
      </c>
      <c r="O3258" s="1">
        <v>4.4489999999999998</v>
      </c>
      <c r="P3258" s="1">
        <v>4.6559999999999997</v>
      </c>
      <c r="Q3258" s="1">
        <v>-0.61299999999999999</v>
      </c>
    </row>
    <row r="3259" spans="1:17">
      <c r="A3259" s="83">
        <v>7</v>
      </c>
      <c r="B3259" s="83">
        <v>2021</v>
      </c>
      <c r="C3259" s="84" t="s">
        <v>572</v>
      </c>
      <c r="D3259" s="84" t="s">
        <v>580</v>
      </c>
      <c r="F3259" s="1" t="s">
        <v>501</v>
      </c>
    </row>
    <row r="3260" spans="1:17">
      <c r="A3260" s="83">
        <v>7</v>
      </c>
      <c r="B3260" s="83">
        <v>2021</v>
      </c>
      <c r="C3260" s="84" t="s">
        <v>572</v>
      </c>
      <c r="D3260" s="84" t="s">
        <v>580</v>
      </c>
      <c r="F3260" s="1" t="s">
        <v>612</v>
      </c>
    </row>
    <row r="3261" spans="1:17">
      <c r="A3261" s="83">
        <v>7</v>
      </c>
      <c r="B3261" s="83">
        <v>2021</v>
      </c>
      <c r="C3261" s="84" t="s">
        <v>572</v>
      </c>
      <c r="D3261" s="84" t="s">
        <v>580</v>
      </c>
      <c r="F3261" s="1" t="s">
        <v>613</v>
      </c>
      <c r="G3261" s="1">
        <v>1.895</v>
      </c>
      <c r="H3261" s="1">
        <v>6.5030000000000001</v>
      </c>
      <c r="I3261" s="1">
        <v>9.3249999999999993</v>
      </c>
      <c r="J3261" s="1">
        <v>12.802</v>
      </c>
      <c r="K3261" s="1">
        <v>18.670000000000002</v>
      </c>
      <c r="L3261" s="1">
        <v>24.071000000000002</v>
      </c>
      <c r="M3261" s="1">
        <v>29.123999999999999</v>
      </c>
      <c r="N3261" s="1">
        <v>34.274000000000001</v>
      </c>
      <c r="O3261" s="1">
        <v>39.618000000000002</v>
      </c>
      <c r="P3261" s="1">
        <v>44.634</v>
      </c>
      <c r="Q3261" s="1">
        <v>48.756</v>
      </c>
    </row>
    <row r="3262" spans="1:17">
      <c r="A3262" s="83">
        <v>7</v>
      </c>
      <c r="B3262" s="83">
        <v>2021</v>
      </c>
      <c r="C3262" s="84" t="s">
        <v>572</v>
      </c>
      <c r="D3262" s="84" t="s">
        <v>580</v>
      </c>
      <c r="F3262" s="1" t="s">
        <v>598</v>
      </c>
    </row>
    <row r="3263" spans="1:17">
      <c r="A3263" s="83">
        <v>7</v>
      </c>
      <c r="B3263" s="83">
        <v>2021</v>
      </c>
      <c r="C3263" s="84" t="s">
        <v>572</v>
      </c>
      <c r="D3263" s="84" t="s">
        <v>580</v>
      </c>
      <c r="F3263" s="1" t="s">
        <v>613</v>
      </c>
      <c r="G3263" s="1">
        <v>-0.114</v>
      </c>
      <c r="H3263" s="1">
        <v>-0.41899999999999998</v>
      </c>
      <c r="I3263" s="1">
        <v>-0.41699999999999998</v>
      </c>
      <c r="J3263" s="1">
        <v>-0.317</v>
      </c>
      <c r="K3263" s="1">
        <v>-0.45300000000000001</v>
      </c>
      <c r="L3263" s="1">
        <v>-0.56599999999999995</v>
      </c>
      <c r="M3263" s="1">
        <v>-0.64900000000000002</v>
      </c>
      <c r="N3263" s="1">
        <v>-0.73799999999999999</v>
      </c>
      <c r="O3263" s="1">
        <v>-0.75900000000000001</v>
      </c>
      <c r="P3263" s="1">
        <v>-0.75800000000000001</v>
      </c>
      <c r="Q3263" s="1">
        <v>-0.78700000000000003</v>
      </c>
    </row>
    <row r="3264" spans="1:17">
      <c r="A3264" s="83">
        <v>7</v>
      </c>
      <c r="B3264" s="83">
        <v>2021</v>
      </c>
    </row>
    <row r="3265" spans="1:17">
      <c r="A3265" s="83">
        <v>7</v>
      </c>
      <c r="B3265" s="83">
        <v>2021</v>
      </c>
      <c r="C3265" s="84" t="s">
        <v>570</v>
      </c>
      <c r="F3265" s="1" t="s">
        <v>156</v>
      </c>
    </row>
    <row r="3266" spans="1:17">
      <c r="A3266" s="83">
        <v>7</v>
      </c>
      <c r="B3266" s="83">
        <v>2021</v>
      </c>
      <c r="C3266" s="84" t="s">
        <v>570</v>
      </c>
      <c r="D3266" s="84" t="s">
        <v>578</v>
      </c>
      <c r="F3266" s="1" t="s">
        <v>491</v>
      </c>
    </row>
    <row r="3267" spans="1:17">
      <c r="A3267" s="83">
        <v>7</v>
      </c>
      <c r="B3267" s="83">
        <v>2021</v>
      </c>
      <c r="C3267" s="84" t="s">
        <v>570</v>
      </c>
      <c r="D3267" s="84" t="s">
        <v>578</v>
      </c>
      <c r="F3267" s="1" t="s">
        <v>503</v>
      </c>
      <c r="G3267" s="1">
        <v>103.401</v>
      </c>
      <c r="H3267" s="1">
        <v>107.881</v>
      </c>
      <c r="I3267" s="1">
        <v>110.431</v>
      </c>
      <c r="J3267" s="1">
        <v>98.7</v>
      </c>
      <c r="K3267" s="1">
        <v>72.617999999999995</v>
      </c>
      <c r="L3267" s="1">
        <v>52.023000000000003</v>
      </c>
      <c r="M3267" s="1">
        <v>51.012</v>
      </c>
      <c r="N3267" s="1">
        <v>56.960999999999999</v>
      </c>
      <c r="O3267" s="1">
        <v>62.031999999999996</v>
      </c>
      <c r="P3267" s="1">
        <v>65.768000000000001</v>
      </c>
      <c r="Q3267" s="1">
        <v>69.197999999999993</v>
      </c>
    </row>
    <row r="3268" spans="1:17">
      <c r="A3268" s="83">
        <v>7</v>
      </c>
      <c r="B3268" s="83">
        <v>2021</v>
      </c>
      <c r="C3268" s="84" t="s">
        <v>570</v>
      </c>
      <c r="D3268" s="84" t="s">
        <v>578</v>
      </c>
      <c r="F3268" s="1" t="s">
        <v>532</v>
      </c>
      <c r="G3268" s="1">
        <v>24.815999999999999</v>
      </c>
      <c r="H3268" s="1">
        <v>46.981999999999999</v>
      </c>
      <c r="I3268" s="1">
        <v>48.677</v>
      </c>
      <c r="J3268" s="1">
        <v>31.021000000000001</v>
      </c>
      <c r="K3268" s="1">
        <v>17.739000000000001</v>
      </c>
      <c r="L3268" s="1">
        <v>16.856000000000002</v>
      </c>
      <c r="M3268" s="1">
        <v>28.178999999999998</v>
      </c>
      <c r="N3268" s="1">
        <v>38.552</v>
      </c>
      <c r="O3268" s="1">
        <v>45.793999999999997</v>
      </c>
      <c r="P3268" s="1">
        <v>50.868000000000002</v>
      </c>
      <c r="Q3268" s="1">
        <v>53.756</v>
      </c>
    </row>
    <row r="3269" spans="1:17">
      <c r="A3269" s="83">
        <v>7</v>
      </c>
      <c r="B3269" s="83">
        <v>2021</v>
      </c>
      <c r="C3269" s="84" t="s">
        <v>570</v>
      </c>
      <c r="D3269" s="84" t="s">
        <v>578</v>
      </c>
      <c r="F3269" s="1" t="s">
        <v>504</v>
      </c>
      <c r="G3269" s="1">
        <v>42.277999999999999</v>
      </c>
      <c r="H3269" s="1">
        <v>72.168000000000006</v>
      </c>
      <c r="I3269" s="1">
        <v>67.286000000000001</v>
      </c>
      <c r="J3269" s="1">
        <v>46.817999999999998</v>
      </c>
      <c r="K3269" s="1">
        <v>30.073</v>
      </c>
      <c r="L3269" s="1">
        <v>18.614000000000001</v>
      </c>
      <c r="M3269" s="1">
        <v>11.818</v>
      </c>
      <c r="N3269" s="1">
        <v>5.9610000000000003</v>
      </c>
      <c r="O3269" s="1">
        <v>-0.73699999999999999</v>
      </c>
      <c r="P3269" s="1">
        <v>-6.4359999999999999</v>
      </c>
      <c r="Q3269" s="1">
        <v>-7.2279999999999998</v>
      </c>
    </row>
    <row r="3270" spans="1:17">
      <c r="A3270" s="83">
        <v>7</v>
      </c>
      <c r="B3270" s="83">
        <v>2021</v>
      </c>
      <c r="C3270" s="84" t="s">
        <v>570</v>
      </c>
      <c r="D3270" s="84" t="s">
        <v>578</v>
      </c>
      <c r="F3270" s="1" t="s">
        <v>296</v>
      </c>
      <c r="G3270" s="1">
        <v>2.1619999999999999</v>
      </c>
      <c r="H3270" s="1">
        <v>9.8149999999999995</v>
      </c>
      <c r="I3270" s="1">
        <v>22.082000000000001</v>
      </c>
      <c r="J3270" s="1">
        <v>2.1349999999999998</v>
      </c>
      <c r="K3270" s="1">
        <v>-2.78</v>
      </c>
      <c r="L3270" s="1">
        <v>3.7480000000000002</v>
      </c>
      <c r="M3270" s="1">
        <v>3.355</v>
      </c>
      <c r="N3270" s="1">
        <v>2.6789999999999998</v>
      </c>
      <c r="O3270" s="1">
        <v>7.1340000000000003</v>
      </c>
      <c r="P3270" s="1">
        <v>14.345000000000001</v>
      </c>
      <c r="Q3270" s="1">
        <v>15.914</v>
      </c>
    </row>
    <row r="3271" spans="1:17">
      <c r="A3271" s="83">
        <v>7</v>
      </c>
      <c r="B3271" s="83">
        <v>2021</v>
      </c>
      <c r="C3271" s="84" t="s">
        <v>570</v>
      </c>
      <c r="D3271" s="84" t="s">
        <v>579</v>
      </c>
      <c r="F3271" s="1" t="s">
        <v>608</v>
      </c>
    </row>
    <row r="3272" spans="1:17">
      <c r="A3272" s="83">
        <v>7</v>
      </c>
      <c r="B3272" s="83">
        <v>2021</v>
      </c>
      <c r="C3272" s="84" t="s">
        <v>570</v>
      </c>
      <c r="D3272" s="84" t="s">
        <v>579</v>
      </c>
      <c r="F3272" s="1" t="s">
        <v>429</v>
      </c>
    </row>
    <row r="3273" spans="1:17">
      <c r="A3273" s="83">
        <v>7</v>
      </c>
      <c r="B3273" s="83">
        <v>2021</v>
      </c>
      <c r="C3273" s="84" t="s">
        <v>570</v>
      </c>
      <c r="D3273" s="84" t="s">
        <v>579</v>
      </c>
      <c r="F3273" s="1" t="s">
        <v>288</v>
      </c>
      <c r="G3273" s="1">
        <v>0</v>
      </c>
      <c r="H3273" s="1">
        <v>15.3</v>
      </c>
      <c r="I3273" s="1">
        <v>23.4</v>
      </c>
      <c r="J3273" s="1">
        <v>25.5</v>
      </c>
      <c r="K3273" s="1">
        <v>28.1</v>
      </c>
      <c r="L3273" s="1">
        <v>30.1</v>
      </c>
      <c r="M3273" s="1">
        <v>31.1</v>
      </c>
      <c r="N3273" s="1">
        <v>34.5</v>
      </c>
      <c r="O3273" s="1">
        <v>36</v>
      </c>
      <c r="P3273" s="1">
        <v>37.5</v>
      </c>
      <c r="Q3273" s="1">
        <v>38.200000000000003</v>
      </c>
    </row>
    <row r="3274" spans="1:17">
      <c r="A3274" s="83">
        <v>7</v>
      </c>
      <c r="B3274" s="83">
        <v>2021</v>
      </c>
      <c r="C3274" s="84" t="s">
        <v>570</v>
      </c>
      <c r="D3274" s="84" t="s">
        <v>579</v>
      </c>
      <c r="F3274" s="1" t="s">
        <v>290</v>
      </c>
      <c r="G3274" s="1">
        <v>7.4999999999999997E-2</v>
      </c>
      <c r="H3274" s="1">
        <v>3.524</v>
      </c>
      <c r="I3274" s="1">
        <v>7.0970000000000004</v>
      </c>
      <c r="J3274" s="1">
        <v>10.837999999999999</v>
      </c>
      <c r="K3274" s="1">
        <v>15.385999999999999</v>
      </c>
      <c r="L3274" s="1">
        <v>18.553999999999998</v>
      </c>
      <c r="M3274" s="1">
        <v>21.574999999999999</v>
      </c>
      <c r="N3274" s="1">
        <v>25.436</v>
      </c>
      <c r="O3274" s="1">
        <v>25.260999999999999</v>
      </c>
      <c r="P3274" s="1">
        <v>28.202000000000002</v>
      </c>
      <c r="Q3274" s="1">
        <v>29.251999999999999</v>
      </c>
    </row>
    <row r="3275" spans="1:17">
      <c r="A3275" s="83">
        <v>7</v>
      </c>
      <c r="B3275" s="83">
        <v>2021</v>
      </c>
      <c r="C3275" s="84" t="s">
        <v>570</v>
      </c>
      <c r="D3275" s="84" t="s">
        <v>579</v>
      </c>
      <c r="F3275" s="1" t="s">
        <v>436</v>
      </c>
      <c r="G3275" s="1">
        <v>1.8420000000000001</v>
      </c>
      <c r="H3275" s="1">
        <v>4.1109999999999998</v>
      </c>
      <c r="I3275" s="1">
        <v>5.69</v>
      </c>
      <c r="J3275" s="1">
        <v>7.806</v>
      </c>
      <c r="K3275" s="1">
        <v>9.3510000000000009</v>
      </c>
      <c r="L3275" s="1">
        <v>10.031000000000001</v>
      </c>
      <c r="M3275" s="1">
        <v>10.144</v>
      </c>
      <c r="N3275" s="1">
        <v>10.114000000000001</v>
      </c>
      <c r="O3275" s="1">
        <v>10.068</v>
      </c>
      <c r="P3275" s="1">
        <v>10.039</v>
      </c>
      <c r="Q3275" s="1">
        <v>10.061</v>
      </c>
    </row>
    <row r="3276" spans="1:17">
      <c r="A3276" s="83">
        <v>7</v>
      </c>
      <c r="B3276" s="83">
        <v>2021</v>
      </c>
      <c r="C3276" s="84" t="s">
        <v>570</v>
      </c>
      <c r="D3276" s="84" t="s">
        <v>579</v>
      </c>
      <c r="F3276" s="1" t="s">
        <v>523</v>
      </c>
      <c r="G3276" s="1">
        <v>-1.169</v>
      </c>
      <c r="H3276" s="1">
        <v>1.641</v>
      </c>
      <c r="I3276" s="1">
        <v>2.5329999999999999</v>
      </c>
      <c r="J3276" s="1">
        <v>2.5129999999999999</v>
      </c>
      <c r="K3276" s="1">
        <v>2.8660000000000001</v>
      </c>
      <c r="L3276" s="1">
        <v>2.8860000000000001</v>
      </c>
      <c r="M3276" s="1">
        <v>2.9569999999999999</v>
      </c>
      <c r="N3276" s="1">
        <v>3.4510000000000001</v>
      </c>
      <c r="O3276" s="1">
        <v>2.85</v>
      </c>
      <c r="P3276" s="1">
        <v>3.2269999999999999</v>
      </c>
      <c r="Q3276" s="1">
        <v>3.294</v>
      </c>
    </row>
    <row r="3277" spans="1:17">
      <c r="A3277" s="83">
        <v>7</v>
      </c>
      <c r="B3277" s="83">
        <v>2021</v>
      </c>
      <c r="C3277" s="84" t="s">
        <v>570</v>
      </c>
      <c r="D3277" s="84" t="s">
        <v>579</v>
      </c>
      <c r="F3277" s="1" t="s">
        <v>498</v>
      </c>
      <c r="G3277" s="1">
        <v>-12.968</v>
      </c>
      <c r="H3277" s="1">
        <v>-7.9989999999999997</v>
      </c>
      <c r="I3277" s="1">
        <v>-7.3230000000000004</v>
      </c>
      <c r="J3277" s="1">
        <v>-2.93</v>
      </c>
      <c r="K3277" s="1">
        <v>1.5109999999999999</v>
      </c>
      <c r="L3277" s="1">
        <v>4.5110000000000001</v>
      </c>
      <c r="M3277" s="1">
        <v>4.5759999999999996</v>
      </c>
      <c r="N3277" s="1">
        <v>4.1210000000000004</v>
      </c>
      <c r="O3277" s="1">
        <v>4.2460000000000004</v>
      </c>
      <c r="P3277" s="1">
        <v>4.0060000000000002</v>
      </c>
      <c r="Q3277" s="1">
        <v>3.7130000000000001</v>
      </c>
    </row>
    <row r="3278" spans="1:17">
      <c r="A3278" s="83">
        <v>7</v>
      </c>
      <c r="B3278" s="83">
        <v>2021</v>
      </c>
      <c r="C3278" s="84" t="s">
        <v>570</v>
      </c>
      <c r="D3278" s="84" t="s">
        <v>579</v>
      </c>
      <c r="F3278" s="1" t="s">
        <v>296</v>
      </c>
      <c r="G3278" s="1">
        <v>-4.1589999999999998</v>
      </c>
      <c r="H3278" s="1">
        <v>-1.6890000000000001</v>
      </c>
      <c r="I3278" s="1">
        <v>1.1879999999999999</v>
      </c>
      <c r="J3278" s="1">
        <v>1.5289999999999999</v>
      </c>
      <c r="K3278" s="1">
        <v>3.903</v>
      </c>
      <c r="L3278" s="1">
        <v>5.9279999999999999</v>
      </c>
      <c r="M3278" s="1">
        <v>5.6539999999999999</v>
      </c>
      <c r="N3278" s="1">
        <v>5.7240000000000002</v>
      </c>
      <c r="O3278" s="1">
        <v>4.5880000000000001</v>
      </c>
      <c r="P3278" s="1">
        <v>4.1609999999999996</v>
      </c>
      <c r="Q3278" s="1">
        <v>4.2729999999999997</v>
      </c>
    </row>
    <row r="3279" spans="1:17">
      <c r="A3279" s="83">
        <v>7</v>
      </c>
      <c r="B3279" s="83">
        <v>2021</v>
      </c>
      <c r="C3279" s="84" t="s">
        <v>570</v>
      </c>
      <c r="D3279" s="84" t="s">
        <v>579</v>
      </c>
      <c r="F3279" s="1" t="s">
        <v>431</v>
      </c>
      <c r="G3279" s="1">
        <v>0</v>
      </c>
      <c r="H3279" s="1">
        <v>4.3570000000000002</v>
      </c>
      <c r="I3279" s="1">
        <v>8.9930000000000003</v>
      </c>
      <c r="J3279" s="1">
        <v>13.845000000000001</v>
      </c>
      <c r="K3279" s="1">
        <v>16.670000000000002</v>
      </c>
      <c r="L3279" s="1">
        <v>17.920999999999999</v>
      </c>
      <c r="M3279" s="1">
        <v>17.946000000000002</v>
      </c>
      <c r="N3279" s="1">
        <v>17.327999999999999</v>
      </c>
      <c r="O3279" s="1">
        <v>16.305</v>
      </c>
      <c r="P3279" s="1">
        <v>15.866</v>
      </c>
      <c r="Q3279" s="1">
        <v>15.577999999999999</v>
      </c>
    </row>
    <row r="3280" spans="1:17">
      <c r="A3280" s="83">
        <v>7</v>
      </c>
      <c r="B3280" s="83">
        <v>2021</v>
      </c>
      <c r="C3280" s="84" t="s">
        <v>570</v>
      </c>
      <c r="D3280" s="84" t="s">
        <v>580</v>
      </c>
      <c r="F3280" s="1" t="s">
        <v>294</v>
      </c>
    </row>
    <row r="3281" spans="1:17">
      <c r="A3281" s="83">
        <v>7</v>
      </c>
      <c r="B3281" s="83">
        <v>2021</v>
      </c>
      <c r="C3281" s="84" t="s">
        <v>570</v>
      </c>
      <c r="D3281" s="84" t="s">
        <v>580</v>
      </c>
      <c r="F3281" s="1" t="s">
        <v>614</v>
      </c>
      <c r="G3281" s="1">
        <v>22.888999999999999</v>
      </c>
      <c r="H3281" s="1">
        <v>15.586</v>
      </c>
      <c r="I3281" s="1">
        <v>29.068000000000001</v>
      </c>
      <c r="J3281" s="1">
        <v>52.597999999999999</v>
      </c>
      <c r="K3281" s="1">
        <v>82.959000000000003</v>
      </c>
      <c r="L3281" s="1">
        <v>98.218999999999994</v>
      </c>
      <c r="M3281" s="1">
        <v>97.524000000000001</v>
      </c>
      <c r="N3281" s="1">
        <v>99.47</v>
      </c>
      <c r="O3281" s="1">
        <v>100.521</v>
      </c>
      <c r="P3281" s="1">
        <v>99.114000000000004</v>
      </c>
      <c r="Q3281" s="1">
        <v>89.966999999999999</v>
      </c>
    </row>
    <row r="3282" spans="1:17">
      <c r="A3282" s="83">
        <v>7</v>
      </c>
      <c r="B3282" s="83">
        <v>2021</v>
      </c>
      <c r="C3282" s="84" t="s">
        <v>570</v>
      </c>
      <c r="D3282" s="84" t="s">
        <v>580</v>
      </c>
      <c r="F3282" s="1" t="s">
        <v>295</v>
      </c>
      <c r="G3282" s="1">
        <v>-0.26600000000000001</v>
      </c>
      <c r="H3282" s="1">
        <v>-1.331</v>
      </c>
      <c r="I3282" s="1">
        <v>-2.7410000000000001</v>
      </c>
      <c r="J3282" s="1">
        <v>-4.423</v>
      </c>
      <c r="K3282" s="1">
        <v>-5.984</v>
      </c>
      <c r="L3282" s="1">
        <v>-6.39</v>
      </c>
      <c r="M3282" s="1">
        <v>-5.9359999999999999</v>
      </c>
      <c r="N3282" s="1">
        <v>-5.1619999999999999</v>
      </c>
      <c r="O3282" s="1">
        <v>-4.1559999999999997</v>
      </c>
      <c r="P3282" s="1">
        <v>-2.9289999999999998</v>
      </c>
      <c r="Q3282" s="1">
        <v>-1.651</v>
      </c>
    </row>
    <row r="3283" spans="1:17">
      <c r="A3283" s="83">
        <v>7</v>
      </c>
      <c r="B3283" s="83">
        <v>2021</v>
      </c>
    </row>
    <row r="3284" spans="1:17">
      <c r="A3284" s="83">
        <v>7</v>
      </c>
      <c r="B3284" s="83">
        <v>2021</v>
      </c>
      <c r="C3284" s="84" t="s">
        <v>571</v>
      </c>
      <c r="F3284" s="1" t="s">
        <v>159</v>
      </c>
    </row>
    <row r="3285" spans="1:17">
      <c r="A3285" s="83">
        <v>7</v>
      </c>
      <c r="B3285" s="83">
        <v>2021</v>
      </c>
      <c r="C3285" s="84" t="s">
        <v>571</v>
      </c>
      <c r="D3285" s="84" t="s">
        <v>578</v>
      </c>
      <c r="F3285" s="1" t="s">
        <v>491</v>
      </c>
    </row>
    <row r="3286" spans="1:17">
      <c r="A3286" s="83">
        <v>7</v>
      </c>
      <c r="B3286" s="83">
        <v>2021</v>
      </c>
      <c r="C3286" s="84" t="s">
        <v>571</v>
      </c>
      <c r="D3286" s="84" t="s">
        <v>578</v>
      </c>
      <c r="F3286" s="1" t="s">
        <v>503</v>
      </c>
      <c r="G3286" s="1">
        <v>227.19499999999999</v>
      </c>
      <c r="H3286" s="1">
        <v>234.98400000000001</v>
      </c>
      <c r="I3286" s="1">
        <v>141.035</v>
      </c>
      <c r="J3286" s="1">
        <v>115.271</v>
      </c>
      <c r="K3286" s="1">
        <v>81.692999999999998</v>
      </c>
      <c r="L3286" s="1">
        <v>34.134999999999998</v>
      </c>
      <c r="M3286" s="1">
        <v>28.847000000000001</v>
      </c>
      <c r="N3286" s="1">
        <v>30.331</v>
      </c>
      <c r="O3286" s="1">
        <v>33.152999999999999</v>
      </c>
      <c r="P3286" s="1">
        <v>37.616999999999997</v>
      </c>
      <c r="Q3286" s="1">
        <v>41.890999999999998</v>
      </c>
    </row>
    <row r="3287" spans="1:17">
      <c r="A3287" s="83">
        <v>7</v>
      </c>
      <c r="B3287" s="83">
        <v>2021</v>
      </c>
      <c r="C3287" s="84" t="s">
        <v>571</v>
      </c>
      <c r="D3287" s="84" t="s">
        <v>578</v>
      </c>
      <c r="F3287" s="1" t="s">
        <v>504</v>
      </c>
      <c r="G3287" s="1">
        <v>31.298999999999999</v>
      </c>
      <c r="H3287" s="1">
        <v>-9.0120000000000005</v>
      </c>
      <c r="I3287" s="1">
        <v>5.6269999999999998</v>
      </c>
      <c r="J3287" s="1">
        <v>11.707000000000001</v>
      </c>
      <c r="K3287" s="1">
        <v>14.173999999999999</v>
      </c>
      <c r="L3287" s="1">
        <v>14.334</v>
      </c>
      <c r="M3287" s="1">
        <v>14.596</v>
      </c>
      <c r="N3287" s="1">
        <v>13.933999999999999</v>
      </c>
      <c r="O3287" s="1">
        <v>11.868</v>
      </c>
      <c r="P3287" s="1">
        <v>9.5570000000000004</v>
      </c>
      <c r="Q3287" s="1">
        <v>7.4379999999999997</v>
      </c>
    </row>
    <row r="3288" spans="1:17">
      <c r="A3288" s="83">
        <v>7</v>
      </c>
      <c r="B3288" s="83">
        <v>2021</v>
      </c>
      <c r="C3288" s="84" t="s">
        <v>571</v>
      </c>
      <c r="D3288" s="84" t="s">
        <v>578</v>
      </c>
      <c r="F3288" s="1" t="s">
        <v>532</v>
      </c>
      <c r="G3288" s="1">
        <v>-1.593</v>
      </c>
      <c r="H3288" s="1">
        <v>-7.06</v>
      </c>
      <c r="I3288" s="1">
        <v>2.3450000000000002</v>
      </c>
      <c r="J3288" s="1">
        <v>11.066000000000001</v>
      </c>
      <c r="K3288" s="1">
        <v>11.667999999999999</v>
      </c>
      <c r="L3288" s="1">
        <v>6.899</v>
      </c>
      <c r="M3288" s="1">
        <v>1.0720000000000001</v>
      </c>
      <c r="N3288" s="1">
        <v>-0.64100000000000001</v>
      </c>
      <c r="O3288" s="1">
        <v>-0.877</v>
      </c>
      <c r="P3288" s="1">
        <v>-0.89</v>
      </c>
      <c r="Q3288" s="1">
        <v>-1.0509999999999999</v>
      </c>
    </row>
    <row r="3289" spans="1:17">
      <c r="A3289" s="83">
        <v>7</v>
      </c>
      <c r="B3289" s="83">
        <v>2021</v>
      </c>
      <c r="C3289" s="84" t="s">
        <v>571</v>
      </c>
      <c r="D3289" s="84" t="s">
        <v>578</v>
      </c>
      <c r="F3289" s="1" t="s">
        <v>296</v>
      </c>
      <c r="G3289" s="1">
        <v>-13.613</v>
      </c>
      <c r="H3289" s="1">
        <v>-5.9539999999999997</v>
      </c>
      <c r="I3289" s="1">
        <v>-3.3260000000000001</v>
      </c>
      <c r="J3289" s="1">
        <v>-2.5329999999999999</v>
      </c>
      <c r="K3289" s="1">
        <v>-3.1019999999999999</v>
      </c>
      <c r="L3289" s="1">
        <v>-3.661</v>
      </c>
      <c r="M3289" s="1">
        <v>-1.8480000000000001</v>
      </c>
      <c r="N3289" s="1">
        <v>-1.458</v>
      </c>
      <c r="O3289" s="1">
        <v>-1.107</v>
      </c>
      <c r="P3289" s="1">
        <v>-1.1599999999999999</v>
      </c>
      <c r="Q3289" s="1">
        <v>-0.91600000000000004</v>
      </c>
    </row>
    <row r="3290" spans="1:17">
      <c r="A3290" s="83">
        <v>7</v>
      </c>
      <c r="B3290" s="83">
        <v>2021</v>
      </c>
      <c r="C3290" s="84" t="s">
        <v>571</v>
      </c>
      <c r="D3290" s="84" t="s">
        <v>579</v>
      </c>
      <c r="F3290" s="1" t="s">
        <v>490</v>
      </c>
    </row>
    <row r="3291" spans="1:17">
      <c r="A3291" s="83">
        <v>7</v>
      </c>
      <c r="B3291" s="83">
        <v>2021</v>
      </c>
      <c r="C3291" s="84" t="s">
        <v>571</v>
      </c>
      <c r="D3291" s="84" t="s">
        <v>579</v>
      </c>
      <c r="F3291" s="1" t="s">
        <v>429</v>
      </c>
    </row>
    <row r="3292" spans="1:17">
      <c r="A3292" s="83">
        <v>7</v>
      </c>
      <c r="B3292" s="83">
        <v>2021</v>
      </c>
      <c r="C3292" s="84" t="s">
        <v>571</v>
      </c>
      <c r="D3292" s="84" t="s">
        <v>579</v>
      </c>
      <c r="F3292" s="1" t="s">
        <v>290</v>
      </c>
      <c r="G3292" s="1">
        <v>-11.699</v>
      </c>
      <c r="H3292" s="1">
        <v>-50.936999999999998</v>
      </c>
      <c r="I3292" s="1">
        <v>-13.023999999999999</v>
      </c>
      <c r="J3292" s="1">
        <v>-14.414</v>
      </c>
      <c r="K3292" s="1">
        <v>-10.157</v>
      </c>
      <c r="L3292" s="1">
        <v>-12.847</v>
      </c>
      <c r="M3292" s="1">
        <v>-11.827</v>
      </c>
      <c r="N3292" s="1">
        <v>-9.1159999999999997</v>
      </c>
      <c r="O3292" s="1">
        <v>-21.669</v>
      </c>
      <c r="P3292" s="1">
        <v>-18.388999999999999</v>
      </c>
      <c r="Q3292" s="1">
        <v>-21.492000000000001</v>
      </c>
    </row>
    <row r="3293" spans="1:17">
      <c r="A3293" s="83">
        <v>7</v>
      </c>
      <c r="B3293" s="83">
        <v>2021</v>
      </c>
      <c r="C3293" s="84" t="s">
        <v>571</v>
      </c>
      <c r="D3293" s="84" t="s">
        <v>579</v>
      </c>
      <c r="F3293" s="1" t="s">
        <v>288</v>
      </c>
      <c r="G3293" s="1">
        <v>-7.1260000000000003</v>
      </c>
      <c r="H3293" s="1">
        <v>-11.122999999999999</v>
      </c>
      <c r="I3293" s="1">
        <v>-12.045</v>
      </c>
      <c r="J3293" s="1">
        <v>-12.26</v>
      </c>
      <c r="K3293" s="1">
        <v>-11.500999999999999</v>
      </c>
      <c r="L3293" s="1">
        <v>-10.632999999999999</v>
      </c>
      <c r="M3293" s="1">
        <v>-9.3130000000000006</v>
      </c>
      <c r="N3293" s="1">
        <v>-7.827</v>
      </c>
      <c r="O3293" s="1">
        <v>-6.6420000000000003</v>
      </c>
      <c r="P3293" s="1">
        <v>-5.3819999999999997</v>
      </c>
      <c r="Q3293" s="1">
        <v>-4.2240000000000002</v>
      </c>
    </row>
    <row r="3294" spans="1:17">
      <c r="A3294" s="83">
        <v>7</v>
      </c>
      <c r="B3294" s="83">
        <v>2021</v>
      </c>
      <c r="C3294" s="84" t="s">
        <v>571</v>
      </c>
      <c r="D3294" s="84" t="s">
        <v>579</v>
      </c>
      <c r="F3294" s="1" t="s">
        <v>567</v>
      </c>
      <c r="G3294" s="1">
        <v>9.0609999999999999</v>
      </c>
      <c r="H3294" s="1">
        <v>8.0440000000000005</v>
      </c>
      <c r="I3294" s="1">
        <v>-4.4359999999999999</v>
      </c>
      <c r="J3294" s="1">
        <v>2.8759999999999999</v>
      </c>
      <c r="K3294" s="1">
        <v>6.66</v>
      </c>
      <c r="L3294" s="1">
        <v>8.3109999999999999</v>
      </c>
      <c r="M3294" s="1">
        <v>7.585</v>
      </c>
      <c r="N3294" s="1">
        <v>6.5990000000000002</v>
      </c>
      <c r="O3294" s="1">
        <v>4.8499999999999996</v>
      </c>
      <c r="P3294" s="1">
        <v>2.774</v>
      </c>
      <c r="Q3294" s="1">
        <v>0.75</v>
      </c>
    </row>
    <row r="3295" spans="1:17">
      <c r="A3295" s="83">
        <v>7</v>
      </c>
      <c r="B3295" s="83">
        <v>2021</v>
      </c>
      <c r="C3295" s="84" t="s">
        <v>571</v>
      </c>
      <c r="D3295" s="84" t="s">
        <v>579</v>
      </c>
      <c r="F3295" s="1" t="s">
        <v>446</v>
      </c>
      <c r="G3295" s="1">
        <v>2.694</v>
      </c>
      <c r="H3295" s="1">
        <v>5.516</v>
      </c>
      <c r="I3295" s="1">
        <v>0.72</v>
      </c>
      <c r="J3295" s="1">
        <v>2.2490000000000001</v>
      </c>
      <c r="K3295" s="1">
        <v>3.5459999999999998</v>
      </c>
      <c r="L3295" s="1">
        <v>4.08</v>
      </c>
      <c r="M3295" s="1">
        <v>4.2190000000000003</v>
      </c>
      <c r="N3295" s="1">
        <v>4.2320000000000002</v>
      </c>
      <c r="O3295" s="1">
        <v>4.2809999999999997</v>
      </c>
      <c r="P3295" s="1">
        <v>4.2519999999999998</v>
      </c>
      <c r="Q3295" s="1">
        <v>4.2130000000000001</v>
      </c>
    </row>
    <row r="3296" spans="1:17">
      <c r="A3296" s="83">
        <v>7</v>
      </c>
      <c r="B3296" s="83">
        <v>2021</v>
      </c>
      <c r="C3296" s="84" t="s">
        <v>571</v>
      </c>
      <c r="D3296" s="84" t="s">
        <v>579</v>
      </c>
      <c r="F3296" s="1" t="s">
        <v>615</v>
      </c>
      <c r="G3296" s="1">
        <v>-0.46</v>
      </c>
      <c r="H3296" s="1">
        <v>-1.78</v>
      </c>
      <c r="I3296" s="1">
        <v>-1.51</v>
      </c>
      <c r="J3296" s="1">
        <v>-1.95</v>
      </c>
      <c r="K3296" s="1">
        <v>-2.4300000000000002</v>
      </c>
      <c r="L3296" s="1">
        <v>-2.74</v>
      </c>
      <c r="M3296" s="1">
        <v>-3.13</v>
      </c>
      <c r="N3296" s="1">
        <v>-3.95</v>
      </c>
      <c r="O3296" s="1">
        <v>-4.03</v>
      </c>
      <c r="P3296" s="1">
        <v>-5.22</v>
      </c>
      <c r="Q3296" s="1">
        <v>-6.25</v>
      </c>
    </row>
    <row r="3297" spans="1:17">
      <c r="A3297" s="83">
        <v>7</v>
      </c>
      <c r="B3297" s="83">
        <v>2021</v>
      </c>
      <c r="C3297" s="84" t="s">
        <v>571</v>
      </c>
      <c r="D3297" s="84" t="s">
        <v>579</v>
      </c>
      <c r="F3297" s="1" t="s">
        <v>523</v>
      </c>
      <c r="G3297" s="1">
        <v>-7.4749999999999996</v>
      </c>
      <c r="H3297" s="1">
        <v>0.68799999999999994</v>
      </c>
      <c r="I3297" s="1">
        <v>1.5860000000000001</v>
      </c>
      <c r="J3297" s="1">
        <v>2.0840000000000001</v>
      </c>
      <c r="K3297" s="1">
        <v>2.5529999999999999</v>
      </c>
      <c r="L3297" s="1">
        <v>2.5870000000000002</v>
      </c>
      <c r="M3297" s="1">
        <v>2.5630000000000002</v>
      </c>
      <c r="N3297" s="1">
        <v>2.6349999999999998</v>
      </c>
      <c r="O3297" s="1">
        <v>2.2229999999999999</v>
      </c>
      <c r="P3297" s="1">
        <v>2.1739999999999999</v>
      </c>
      <c r="Q3297" s="1">
        <v>2.3580000000000001</v>
      </c>
    </row>
    <row r="3298" spans="1:17">
      <c r="A3298" s="83">
        <v>7</v>
      </c>
      <c r="B3298" s="83">
        <v>2021</v>
      </c>
      <c r="C3298" s="84" t="s">
        <v>571</v>
      </c>
      <c r="D3298" s="84" t="s">
        <v>579</v>
      </c>
      <c r="F3298" s="1" t="s">
        <v>436</v>
      </c>
      <c r="G3298" s="1">
        <v>15.914</v>
      </c>
      <c r="H3298" s="1">
        <v>9.06</v>
      </c>
      <c r="I3298" s="1">
        <v>4.2649999999999997</v>
      </c>
      <c r="J3298" s="1">
        <v>1.19</v>
      </c>
      <c r="K3298" s="1">
        <v>-3.4329999999999998</v>
      </c>
      <c r="L3298" s="1">
        <v>-5.4480000000000004</v>
      </c>
      <c r="M3298" s="1">
        <v>-7.6479999999999997</v>
      </c>
      <c r="N3298" s="1">
        <v>-5.78</v>
      </c>
      <c r="O3298" s="1">
        <v>-4.5199999999999996</v>
      </c>
      <c r="P3298" s="1">
        <v>-4.3410000000000002</v>
      </c>
      <c r="Q3298" s="1">
        <v>-3.1579999999999999</v>
      </c>
    </row>
    <row r="3299" spans="1:17">
      <c r="A3299" s="83">
        <v>7</v>
      </c>
      <c r="B3299" s="83">
        <v>2021</v>
      </c>
      <c r="C3299" s="84" t="s">
        <v>571</v>
      </c>
      <c r="D3299" s="84" t="s">
        <v>579</v>
      </c>
      <c r="F3299" s="1" t="s">
        <v>498</v>
      </c>
      <c r="G3299" s="1">
        <v>7.1980000000000004</v>
      </c>
      <c r="H3299" s="1">
        <v>4.4130000000000003</v>
      </c>
      <c r="I3299" s="1">
        <v>5.6000000000000001E-2</v>
      </c>
      <c r="J3299" s="1">
        <v>-1.403</v>
      </c>
      <c r="K3299" s="1">
        <v>-1.4550000000000001</v>
      </c>
      <c r="L3299" s="1">
        <v>-1.1220000000000001</v>
      </c>
      <c r="M3299" s="1">
        <v>-0.66900000000000004</v>
      </c>
      <c r="N3299" s="1">
        <v>-0.68899999999999995</v>
      </c>
      <c r="O3299" s="1">
        <v>-0.72399999999999998</v>
      </c>
      <c r="P3299" s="1">
        <v>-0.754</v>
      </c>
      <c r="Q3299" s="1">
        <v>-3.5459999999999998</v>
      </c>
    </row>
    <row r="3300" spans="1:17">
      <c r="A3300" s="83">
        <v>7</v>
      </c>
      <c r="B3300" s="83">
        <v>2021</v>
      </c>
      <c r="C3300" s="84" t="s">
        <v>571</v>
      </c>
      <c r="D3300" s="84" t="s">
        <v>579</v>
      </c>
      <c r="F3300" s="1" t="s">
        <v>506</v>
      </c>
      <c r="G3300" s="1">
        <v>99.465000000000003</v>
      </c>
      <c r="H3300" s="1">
        <v>1.4419999999999999</v>
      </c>
      <c r="I3300" s="1">
        <v>1.0680000000000001</v>
      </c>
      <c r="J3300" s="1">
        <v>0.83</v>
      </c>
      <c r="K3300" s="1">
        <v>0.76100000000000001</v>
      </c>
      <c r="L3300" s="1">
        <v>0.68300000000000005</v>
      </c>
      <c r="M3300" s="1">
        <v>0.63100000000000001</v>
      </c>
      <c r="N3300" s="1">
        <v>0.6</v>
      </c>
      <c r="O3300" s="1">
        <v>0.59299999999999997</v>
      </c>
      <c r="P3300" s="1">
        <v>0.56899999999999995</v>
      </c>
      <c r="Q3300" s="1">
        <v>1.1990000000000001</v>
      </c>
    </row>
    <row r="3301" spans="1:17">
      <c r="A3301" s="83">
        <v>7</v>
      </c>
      <c r="B3301" s="83">
        <v>2021</v>
      </c>
      <c r="C3301" s="84" t="s">
        <v>571</v>
      </c>
      <c r="D3301" s="84" t="s">
        <v>579</v>
      </c>
      <c r="F3301" s="1" t="s">
        <v>616</v>
      </c>
      <c r="G3301" s="1">
        <v>-51.067999999999998</v>
      </c>
      <c r="H3301" s="1">
        <v>0</v>
      </c>
      <c r="I3301" s="1">
        <v>0</v>
      </c>
      <c r="J3301" s="1">
        <v>0</v>
      </c>
      <c r="K3301" s="1">
        <v>0</v>
      </c>
      <c r="L3301" s="1">
        <v>0</v>
      </c>
      <c r="M3301" s="1">
        <v>0</v>
      </c>
      <c r="N3301" s="1">
        <v>0</v>
      </c>
      <c r="O3301" s="1">
        <v>0</v>
      </c>
      <c r="P3301" s="1">
        <v>0</v>
      </c>
      <c r="Q3301" s="1">
        <v>0</v>
      </c>
    </row>
    <row r="3302" spans="1:17">
      <c r="A3302" s="83">
        <v>7</v>
      </c>
      <c r="B3302" s="83">
        <v>2021</v>
      </c>
      <c r="C3302" s="84" t="s">
        <v>571</v>
      </c>
      <c r="D3302" s="84" t="s">
        <v>579</v>
      </c>
      <c r="F3302" s="1" t="s">
        <v>296</v>
      </c>
      <c r="G3302" s="1">
        <v>-4.976</v>
      </c>
      <c r="H3302" s="1">
        <v>16.943999999999999</v>
      </c>
      <c r="I3302" s="1">
        <v>-4.0960000000000001</v>
      </c>
      <c r="J3302" s="1">
        <v>3.8580000000000001</v>
      </c>
      <c r="K3302" s="1">
        <v>8.4339999999999993</v>
      </c>
      <c r="L3302" s="1">
        <v>3.1379999999999999</v>
      </c>
      <c r="M3302" s="1">
        <v>2.06</v>
      </c>
      <c r="N3302" s="1">
        <v>1.3080000000000001</v>
      </c>
      <c r="O3302" s="1">
        <v>0.85099999999999998</v>
      </c>
      <c r="P3302" s="1">
        <v>0.126</v>
      </c>
      <c r="Q3302" s="1">
        <v>5.9779999999999998</v>
      </c>
    </row>
    <row r="3303" spans="1:17">
      <c r="A3303" s="83">
        <v>7</v>
      </c>
      <c r="B3303" s="83">
        <v>2021</v>
      </c>
      <c r="C3303" s="84" t="s">
        <v>571</v>
      </c>
      <c r="D3303" s="84" t="s">
        <v>579</v>
      </c>
      <c r="F3303" s="1" t="s">
        <v>431</v>
      </c>
      <c r="G3303" s="1">
        <v>-15.55</v>
      </c>
      <c r="H3303" s="1">
        <v>29.734000000000002</v>
      </c>
      <c r="I3303" s="1">
        <v>7.548</v>
      </c>
      <c r="J3303" s="1">
        <v>-6.407</v>
      </c>
      <c r="K3303" s="1">
        <v>-11.872</v>
      </c>
      <c r="L3303" s="1">
        <v>-11.579000000000001</v>
      </c>
      <c r="M3303" s="1">
        <v>-11.263</v>
      </c>
      <c r="N3303" s="1">
        <v>-11.03</v>
      </c>
      <c r="O3303" s="1">
        <v>-10.994999999999999</v>
      </c>
      <c r="P3303" s="1">
        <v>-10.314</v>
      </c>
      <c r="Q3303" s="1">
        <v>-5.117</v>
      </c>
    </row>
    <row r="3304" spans="1:17">
      <c r="A3304" s="83">
        <v>7</v>
      </c>
      <c r="B3304" s="83">
        <v>2021</v>
      </c>
      <c r="C3304" s="84" t="s">
        <v>571</v>
      </c>
      <c r="D3304" s="84" t="s">
        <v>580</v>
      </c>
      <c r="F3304" s="1" t="s">
        <v>294</v>
      </c>
    </row>
    <row r="3305" spans="1:17">
      <c r="A3305" s="83">
        <v>7</v>
      </c>
      <c r="B3305" s="83">
        <v>2021</v>
      </c>
      <c r="C3305" s="84" t="s">
        <v>571</v>
      </c>
      <c r="D3305" s="84" t="s">
        <v>580</v>
      </c>
      <c r="F3305" s="1" t="s">
        <v>295</v>
      </c>
      <c r="G3305" s="1">
        <v>-0.45700000000000002</v>
      </c>
      <c r="H3305" s="1">
        <v>-1.599</v>
      </c>
      <c r="I3305" s="1">
        <v>-2.5030000000000001</v>
      </c>
      <c r="J3305" s="1">
        <v>-5.0199999999999996</v>
      </c>
      <c r="K3305" s="1">
        <v>-8.6519999999999992</v>
      </c>
      <c r="L3305" s="1">
        <v>-12.254</v>
      </c>
      <c r="M3305" s="1">
        <v>-15.62</v>
      </c>
      <c r="N3305" s="1">
        <v>-19.036000000000001</v>
      </c>
      <c r="O3305" s="1">
        <v>-23.654</v>
      </c>
      <c r="P3305" s="1">
        <v>-28.58</v>
      </c>
      <c r="Q3305" s="1">
        <v>-33.045000000000002</v>
      </c>
    </row>
    <row r="3306" spans="1:17">
      <c r="A3306" s="83">
        <v>7</v>
      </c>
      <c r="B3306" s="83">
        <v>2021</v>
      </c>
      <c r="C3306" s="84" t="s">
        <v>571</v>
      </c>
      <c r="D3306" s="84" t="s">
        <v>580</v>
      </c>
      <c r="F3306" s="1" t="s">
        <v>296</v>
      </c>
      <c r="G3306" s="1">
        <v>3.903</v>
      </c>
      <c r="H3306" s="1">
        <v>4.6989999999999998</v>
      </c>
      <c r="I3306" s="1">
        <v>3.4609999999999999</v>
      </c>
      <c r="J3306" s="1">
        <v>3.6120000000000001</v>
      </c>
      <c r="K3306" s="1">
        <v>2.8559999999999999</v>
      </c>
      <c r="L3306" s="1">
        <v>2.133</v>
      </c>
      <c r="M3306" s="1">
        <v>1.758</v>
      </c>
      <c r="N3306" s="1">
        <v>3.383</v>
      </c>
      <c r="O3306" s="1">
        <v>2.9849999999999999</v>
      </c>
      <c r="P3306" s="1">
        <v>2.1339999999999999</v>
      </c>
      <c r="Q3306" s="1">
        <v>7.1920000000000002</v>
      </c>
    </row>
    <row r="3307" spans="1:17">
      <c r="A3307" s="83">
        <v>7</v>
      </c>
      <c r="B3307" s="83">
        <v>2021</v>
      </c>
    </row>
    <row r="3308" spans="1:17">
      <c r="A3308" s="83">
        <v>7</v>
      </c>
      <c r="B3308" s="83">
        <v>2021</v>
      </c>
      <c r="C3308" s="84" t="s">
        <v>575</v>
      </c>
      <c r="D3308" s="84" t="s">
        <v>586</v>
      </c>
      <c r="F3308" s="1" t="s">
        <v>617</v>
      </c>
      <c r="G3308" s="1">
        <v>-3003.1129999999998</v>
      </c>
      <c r="H3308" s="1">
        <v>-1153.3240000000001</v>
      </c>
      <c r="I3308" s="1">
        <v>-788.51700000000005</v>
      </c>
      <c r="J3308" s="1">
        <v>-752.71400000000006</v>
      </c>
      <c r="K3308" s="1">
        <v>-997.88199999999995</v>
      </c>
      <c r="L3308" s="1">
        <v>-1048.7639999999999</v>
      </c>
      <c r="M3308" s="1">
        <v>-1076.8140000000001</v>
      </c>
      <c r="N3308" s="1">
        <v>-1395.211</v>
      </c>
      <c r="O3308" s="1">
        <v>-1363.251</v>
      </c>
      <c r="P3308" s="1">
        <v>-1661.461</v>
      </c>
      <c r="Q3308" s="1">
        <v>-1855.422</v>
      </c>
    </row>
    <row r="3310" spans="1:17">
      <c r="A3310" s="83">
        <v>5</v>
      </c>
      <c r="B3310" s="83">
        <v>2022</v>
      </c>
      <c r="C3310" s="84" t="s">
        <v>572</v>
      </c>
      <c r="F3310" s="1" t="s">
        <v>155</v>
      </c>
    </row>
    <row r="3311" spans="1:17">
      <c r="A3311" s="83">
        <v>5</v>
      </c>
      <c r="B3311" s="83">
        <v>2022</v>
      </c>
      <c r="C3311" s="84" t="s">
        <v>572</v>
      </c>
      <c r="D3311" s="84" t="s">
        <v>578</v>
      </c>
      <c r="F3311" s="1" t="s">
        <v>491</v>
      </c>
    </row>
    <row r="3312" spans="1:17">
      <c r="A3312" s="83">
        <v>5</v>
      </c>
      <c r="B3312" s="83">
        <v>2022</v>
      </c>
      <c r="C3312" s="84" t="s">
        <v>572</v>
      </c>
      <c r="D3312" s="84" t="s">
        <v>578</v>
      </c>
      <c r="F3312" s="1" t="s">
        <v>503</v>
      </c>
      <c r="G3312" s="1">
        <v>7.8159999999999998</v>
      </c>
      <c r="H3312" s="1">
        <v>-0.52200000000000002</v>
      </c>
      <c r="I3312" s="1">
        <v>0.78200000000000003</v>
      </c>
      <c r="J3312" s="1">
        <v>1.9379999999999999</v>
      </c>
      <c r="K3312" s="1">
        <v>2.351</v>
      </c>
      <c r="L3312" s="1">
        <v>2.5840000000000001</v>
      </c>
      <c r="M3312" s="1">
        <v>2.855</v>
      </c>
      <c r="N3312" s="1">
        <v>3.09</v>
      </c>
      <c r="O3312" s="1">
        <v>3.3879999999999999</v>
      </c>
      <c r="P3312" s="1">
        <v>3.6480000000000001</v>
      </c>
    </row>
    <row r="3313" spans="1:16">
      <c r="A3313" s="83">
        <v>5</v>
      </c>
      <c r="B3313" s="83">
        <v>2022</v>
      </c>
      <c r="C3313" s="84" t="s">
        <v>572</v>
      </c>
      <c r="D3313" s="84" t="s">
        <v>578</v>
      </c>
      <c r="F3313" s="1" t="s">
        <v>618</v>
      </c>
      <c r="G3313" s="1">
        <v>0.60399999999999998</v>
      </c>
      <c r="H3313" s="1">
        <v>1.5660000000000001</v>
      </c>
      <c r="I3313" s="1">
        <v>1.9430000000000001</v>
      </c>
      <c r="J3313" s="1">
        <v>1.996</v>
      </c>
      <c r="K3313" s="1">
        <v>2.0489999999999999</v>
      </c>
      <c r="L3313" s="1">
        <v>2.105</v>
      </c>
      <c r="M3313" s="1">
        <v>2.1619999999999999</v>
      </c>
      <c r="N3313" s="1">
        <v>2.2200000000000002</v>
      </c>
      <c r="O3313" s="1">
        <v>2.2799999999999998</v>
      </c>
      <c r="P3313" s="1">
        <v>2.3420000000000001</v>
      </c>
    </row>
    <row r="3314" spans="1:16">
      <c r="A3314" s="83">
        <v>5</v>
      </c>
      <c r="B3314" s="83">
        <v>2022</v>
      </c>
      <c r="C3314" s="84" t="s">
        <v>572</v>
      </c>
      <c r="D3314" s="84" t="s">
        <v>578</v>
      </c>
      <c r="F3314" s="1" t="s">
        <v>296</v>
      </c>
      <c r="G3314" s="1">
        <v>0.14599999999999999</v>
      </c>
      <c r="H3314" s="1">
        <v>0.19800000000000001</v>
      </c>
      <c r="I3314" s="1">
        <v>0.29899999999999999</v>
      </c>
      <c r="J3314" s="1">
        <v>0.39600000000000002</v>
      </c>
      <c r="K3314" s="1">
        <v>0.41799999999999998</v>
      </c>
      <c r="L3314" s="1">
        <v>0.433</v>
      </c>
      <c r="M3314" s="1">
        <v>0.76900000000000002</v>
      </c>
      <c r="N3314" s="1">
        <v>0.51200000000000001</v>
      </c>
      <c r="O3314" s="1">
        <v>0.53400000000000003</v>
      </c>
      <c r="P3314" s="1">
        <v>0.56599999999999995</v>
      </c>
    </row>
    <row r="3315" spans="1:16">
      <c r="A3315" s="83">
        <v>5</v>
      </c>
      <c r="B3315" s="83">
        <v>2022</v>
      </c>
      <c r="C3315" s="84" t="s">
        <v>572</v>
      </c>
      <c r="D3315" s="84" t="s">
        <v>579</v>
      </c>
      <c r="F3315" s="1" t="s">
        <v>490</v>
      </c>
    </row>
    <row r="3316" spans="1:16">
      <c r="A3316" s="83">
        <v>5</v>
      </c>
      <c r="B3316" s="83">
        <v>2022</v>
      </c>
      <c r="C3316" s="84" t="s">
        <v>572</v>
      </c>
      <c r="D3316" s="84" t="s">
        <v>579</v>
      </c>
      <c r="F3316" s="1" t="s">
        <v>235</v>
      </c>
    </row>
    <row r="3317" spans="1:16">
      <c r="A3317" s="83">
        <v>5</v>
      </c>
      <c r="B3317" s="83">
        <v>2022</v>
      </c>
      <c r="C3317" s="84" t="s">
        <v>572</v>
      </c>
      <c r="D3317" s="84" t="s">
        <v>579</v>
      </c>
      <c r="F3317" s="1" t="s">
        <v>432</v>
      </c>
      <c r="G3317" s="1">
        <v>13.69</v>
      </c>
      <c r="H3317" s="1">
        <v>24.815999999999999</v>
      </c>
      <c r="I3317" s="1">
        <v>30.169</v>
      </c>
      <c r="J3317" s="1">
        <v>33.542999999999999</v>
      </c>
      <c r="K3317" s="1">
        <v>35.713999999999999</v>
      </c>
      <c r="L3317" s="1">
        <v>37.216000000000001</v>
      </c>
      <c r="M3317" s="1">
        <v>38.670999999999999</v>
      </c>
      <c r="N3317" s="1">
        <v>39.936</v>
      </c>
      <c r="O3317" s="1">
        <v>41.036000000000001</v>
      </c>
      <c r="P3317" s="1">
        <v>42.465000000000003</v>
      </c>
    </row>
    <row r="3318" spans="1:16">
      <c r="A3318" s="83">
        <v>5</v>
      </c>
      <c r="B3318" s="83">
        <v>2022</v>
      </c>
      <c r="C3318" s="84" t="s">
        <v>572</v>
      </c>
      <c r="D3318" s="84" t="s">
        <v>579</v>
      </c>
      <c r="F3318" s="1" t="s">
        <v>433</v>
      </c>
      <c r="G3318" s="1">
        <v>39.265000000000001</v>
      </c>
      <c r="H3318" s="1">
        <v>93.536000000000001</v>
      </c>
      <c r="I3318" s="1">
        <v>148.19900000000001</v>
      </c>
      <c r="J3318" s="1">
        <v>178.292</v>
      </c>
      <c r="K3318" s="1">
        <v>207.91900000000001</v>
      </c>
      <c r="L3318" s="1">
        <v>229.18600000000001</v>
      </c>
      <c r="M3318" s="1">
        <v>243.39400000000001</v>
      </c>
      <c r="N3318" s="1">
        <v>252.27600000000001</v>
      </c>
      <c r="O3318" s="1">
        <v>260.68900000000002</v>
      </c>
      <c r="P3318" s="1">
        <v>268.79199999999997</v>
      </c>
    </row>
    <row r="3319" spans="1:16">
      <c r="A3319" s="83">
        <v>5</v>
      </c>
      <c r="B3319" s="83">
        <v>2022</v>
      </c>
      <c r="C3319" s="84" t="s">
        <v>572</v>
      </c>
      <c r="D3319" s="84" t="s">
        <v>579</v>
      </c>
      <c r="F3319" s="1" t="s">
        <v>236</v>
      </c>
      <c r="G3319" s="1">
        <v>-0.753</v>
      </c>
      <c r="H3319" s="1">
        <v>-22.303000000000001</v>
      </c>
      <c r="I3319" s="1">
        <v>-16.585999999999999</v>
      </c>
      <c r="J3319" s="1">
        <v>-18.373000000000001</v>
      </c>
      <c r="K3319" s="1">
        <v>-4.96</v>
      </c>
      <c r="L3319" s="1">
        <v>-2.4940000000000002</v>
      </c>
      <c r="M3319" s="1">
        <v>-3.91</v>
      </c>
      <c r="N3319" s="1">
        <v>-4.3540000000000001</v>
      </c>
      <c r="O3319" s="1">
        <v>-0.77700000000000002</v>
      </c>
      <c r="P3319" s="1">
        <v>-23.077999999999999</v>
      </c>
    </row>
    <row r="3320" spans="1:16">
      <c r="A3320" s="83">
        <v>5</v>
      </c>
      <c r="B3320" s="83">
        <v>2022</v>
      </c>
      <c r="C3320" s="84" t="s">
        <v>572</v>
      </c>
      <c r="D3320" s="84" t="s">
        <v>580</v>
      </c>
      <c r="F3320" s="1" t="s">
        <v>501</v>
      </c>
    </row>
    <row r="3321" spans="1:16">
      <c r="A3321" s="83">
        <v>5</v>
      </c>
      <c r="B3321" s="83">
        <v>2022</v>
      </c>
      <c r="C3321" s="84" t="s">
        <v>572</v>
      </c>
      <c r="D3321" s="84" t="s">
        <v>580</v>
      </c>
      <c r="F3321" s="1" t="s">
        <v>295</v>
      </c>
      <c r="G3321" s="1">
        <v>0.29699999999999999</v>
      </c>
      <c r="H3321" s="1">
        <v>1.8959999999999999</v>
      </c>
      <c r="I3321" s="1">
        <v>5.1779999999999999</v>
      </c>
      <c r="J3321" s="1">
        <v>10.333</v>
      </c>
      <c r="K3321" s="1">
        <v>16.667999999999999</v>
      </c>
      <c r="L3321" s="1">
        <v>23.844000000000001</v>
      </c>
      <c r="M3321" s="1">
        <v>32.216000000000001</v>
      </c>
      <c r="N3321" s="1">
        <v>41.42</v>
      </c>
      <c r="O3321" s="1">
        <v>51.463000000000001</v>
      </c>
      <c r="P3321" s="1">
        <v>61.543999999999997</v>
      </c>
    </row>
    <row r="3322" spans="1:16">
      <c r="A3322" s="83">
        <v>5</v>
      </c>
      <c r="B3322" s="83">
        <v>2022</v>
      </c>
    </row>
    <row r="3323" spans="1:16">
      <c r="A3323" s="83">
        <v>5</v>
      </c>
      <c r="B3323" s="83">
        <v>2022</v>
      </c>
      <c r="C3323" s="84" t="s">
        <v>570</v>
      </c>
      <c r="F3323" s="1" t="s">
        <v>156</v>
      </c>
    </row>
    <row r="3324" spans="1:16">
      <c r="A3324" s="83">
        <v>5</v>
      </c>
      <c r="B3324" s="83">
        <v>2022</v>
      </c>
      <c r="C3324" s="84" t="s">
        <v>570</v>
      </c>
      <c r="D3324" s="84" t="s">
        <v>578</v>
      </c>
      <c r="F3324" s="1" t="s">
        <v>491</v>
      </c>
    </row>
    <row r="3325" spans="1:16">
      <c r="A3325" s="83">
        <v>5</v>
      </c>
      <c r="B3325" s="83">
        <v>2022</v>
      </c>
      <c r="C3325" s="84" t="s">
        <v>570</v>
      </c>
      <c r="D3325" s="84" t="s">
        <v>578</v>
      </c>
      <c r="F3325" s="1" t="s">
        <v>503</v>
      </c>
      <c r="G3325" s="1">
        <v>113.86499999999999</v>
      </c>
      <c r="H3325" s="1">
        <v>121.505</v>
      </c>
      <c r="I3325" s="1">
        <v>112.536</v>
      </c>
      <c r="J3325" s="1">
        <v>100.839</v>
      </c>
      <c r="K3325" s="1">
        <v>102.67</v>
      </c>
      <c r="L3325" s="1">
        <v>107.81100000000001</v>
      </c>
      <c r="M3325" s="1">
        <v>116.453</v>
      </c>
      <c r="N3325" s="1">
        <v>132.827</v>
      </c>
      <c r="O3325" s="1">
        <v>154.17099999999999</v>
      </c>
      <c r="P3325" s="1">
        <v>172.04900000000001</v>
      </c>
    </row>
    <row r="3326" spans="1:16">
      <c r="A3326" s="83">
        <v>5</v>
      </c>
      <c r="B3326" s="83">
        <v>2022</v>
      </c>
      <c r="C3326" s="84" t="s">
        <v>570</v>
      </c>
      <c r="D3326" s="84" t="s">
        <v>578</v>
      </c>
      <c r="F3326" s="1" t="s">
        <v>532</v>
      </c>
      <c r="G3326" s="1">
        <v>53.973999999999997</v>
      </c>
      <c r="H3326" s="1">
        <v>70.253</v>
      </c>
      <c r="I3326" s="1">
        <v>77.293000000000006</v>
      </c>
      <c r="J3326" s="1">
        <v>80.17</v>
      </c>
      <c r="K3326" s="1">
        <v>80.081000000000003</v>
      </c>
      <c r="L3326" s="1">
        <v>79.748999999999995</v>
      </c>
      <c r="M3326" s="1">
        <v>80.947999999999993</v>
      </c>
      <c r="N3326" s="1">
        <v>85.522000000000006</v>
      </c>
      <c r="O3326" s="1">
        <v>93.242000000000004</v>
      </c>
      <c r="P3326" s="1">
        <v>101.176</v>
      </c>
    </row>
    <row r="3327" spans="1:16">
      <c r="A3327" s="83">
        <v>5</v>
      </c>
      <c r="B3327" s="83">
        <v>2022</v>
      </c>
      <c r="C3327" s="84" t="s">
        <v>570</v>
      </c>
      <c r="D3327" s="84" t="s">
        <v>578</v>
      </c>
      <c r="F3327" s="1" t="s">
        <v>550</v>
      </c>
      <c r="G3327" s="1">
        <v>-11.717000000000001</v>
      </c>
      <c r="H3327" s="1">
        <v>-112.42700000000001</v>
      </c>
      <c r="I3327" s="1">
        <v>-110.959</v>
      </c>
      <c r="J3327" s="1">
        <v>-81.058000000000007</v>
      </c>
      <c r="K3327" s="1">
        <v>-55.12</v>
      </c>
      <c r="L3327" s="1">
        <v>-41.185000000000002</v>
      </c>
      <c r="M3327" s="1">
        <v>-22.087</v>
      </c>
      <c r="N3327" s="1">
        <v>-6.2629999999999999</v>
      </c>
      <c r="O3327" s="1">
        <v>2.4209999999999998</v>
      </c>
      <c r="P3327" s="1">
        <v>8.1259999999999994</v>
      </c>
    </row>
    <row r="3328" spans="1:16">
      <c r="A3328" s="83">
        <v>5</v>
      </c>
      <c r="B3328" s="83">
        <v>2022</v>
      </c>
      <c r="C3328" s="84" t="s">
        <v>570</v>
      </c>
      <c r="D3328" s="84" t="s">
        <v>578</v>
      </c>
      <c r="F3328" s="1" t="s">
        <v>504</v>
      </c>
      <c r="G3328" s="1">
        <v>23.201000000000001</v>
      </c>
      <c r="H3328" s="1">
        <v>38.234000000000002</v>
      </c>
      <c r="I3328" s="1">
        <v>49.994</v>
      </c>
      <c r="J3328" s="1">
        <v>48.701000000000001</v>
      </c>
      <c r="K3328" s="1">
        <v>39.966999999999999</v>
      </c>
      <c r="L3328" s="1">
        <v>32.442</v>
      </c>
      <c r="M3328" s="1">
        <v>29.882000000000001</v>
      </c>
      <c r="N3328" s="1">
        <v>32.960999999999999</v>
      </c>
      <c r="O3328" s="1">
        <v>37.298999999999999</v>
      </c>
      <c r="P3328" s="1">
        <v>38.993000000000002</v>
      </c>
    </row>
    <row r="3329" spans="1:16">
      <c r="A3329" s="83">
        <v>5</v>
      </c>
      <c r="B3329" s="83">
        <v>2022</v>
      </c>
      <c r="C3329" s="84" t="s">
        <v>570</v>
      </c>
      <c r="D3329" s="84" t="s">
        <v>578</v>
      </c>
      <c r="F3329" s="1" t="s">
        <v>296</v>
      </c>
      <c r="G3329" s="1">
        <v>7.1310000000000002</v>
      </c>
      <c r="H3329" s="1">
        <v>8.2200000000000006</v>
      </c>
      <c r="I3329" s="1">
        <v>8.641</v>
      </c>
      <c r="J3329" s="1">
        <v>8.6479999999999997</v>
      </c>
      <c r="K3329" s="1">
        <v>8.5280000000000005</v>
      </c>
      <c r="L3329" s="1">
        <v>6.7169999999999996</v>
      </c>
      <c r="M3329" s="1">
        <v>6.4630000000000001</v>
      </c>
      <c r="N3329" s="1">
        <v>7.3540000000000001</v>
      </c>
      <c r="O3329" s="1">
        <v>8.5909999999999993</v>
      </c>
      <c r="P3329" s="1">
        <v>9.7070000000000007</v>
      </c>
    </row>
    <row r="3330" spans="1:16">
      <c r="A3330" s="83">
        <v>5</v>
      </c>
      <c r="B3330" s="83">
        <v>2022</v>
      </c>
      <c r="C3330" s="84" t="s">
        <v>570</v>
      </c>
      <c r="D3330" s="84" t="s">
        <v>579</v>
      </c>
      <c r="F3330" s="1" t="s">
        <v>490</v>
      </c>
    </row>
    <row r="3331" spans="1:16">
      <c r="A3331" s="83">
        <v>5</v>
      </c>
      <c r="B3331" s="83">
        <v>2022</v>
      </c>
      <c r="C3331" s="84" t="s">
        <v>570</v>
      </c>
      <c r="D3331" s="84" t="s">
        <v>579</v>
      </c>
      <c r="F3331" s="1" t="s">
        <v>236</v>
      </c>
    </row>
    <row r="3332" spans="1:16">
      <c r="A3332" s="83">
        <v>5</v>
      </c>
      <c r="B3332" s="83">
        <v>2022</v>
      </c>
      <c r="C3332" s="84" t="s">
        <v>570</v>
      </c>
      <c r="D3332" s="84" t="s">
        <v>579</v>
      </c>
      <c r="F3332" s="1" t="s">
        <v>288</v>
      </c>
      <c r="G3332" s="1">
        <v>17.100000000000001</v>
      </c>
      <c r="H3332" s="1">
        <v>58.6</v>
      </c>
      <c r="I3332" s="1">
        <v>79.599999999999994</v>
      </c>
      <c r="J3332" s="1">
        <v>85.8</v>
      </c>
      <c r="K3332" s="1">
        <v>88.9</v>
      </c>
      <c r="L3332" s="1">
        <v>92</v>
      </c>
      <c r="M3332" s="1">
        <v>92.4</v>
      </c>
      <c r="N3332" s="1">
        <v>95.9</v>
      </c>
      <c r="O3332" s="1">
        <v>100.5</v>
      </c>
      <c r="P3332" s="1">
        <v>105.9</v>
      </c>
    </row>
    <row r="3333" spans="1:16">
      <c r="A3333" s="83">
        <v>5</v>
      </c>
      <c r="B3333" s="83">
        <v>2022</v>
      </c>
      <c r="C3333" s="84" t="s">
        <v>570</v>
      </c>
      <c r="D3333" s="84" t="s">
        <v>579</v>
      </c>
      <c r="F3333" s="1" t="s">
        <v>436</v>
      </c>
      <c r="G3333" s="1">
        <v>4.9039999999999999</v>
      </c>
      <c r="H3333" s="1">
        <v>10.433</v>
      </c>
      <c r="I3333" s="1">
        <v>12.287000000000001</v>
      </c>
      <c r="J3333" s="1">
        <v>13.081</v>
      </c>
      <c r="K3333" s="1">
        <v>13.762</v>
      </c>
      <c r="L3333" s="1">
        <v>14.215</v>
      </c>
      <c r="M3333" s="1">
        <v>14.888</v>
      </c>
      <c r="N3333" s="1">
        <v>15.567</v>
      </c>
      <c r="O3333" s="1">
        <v>16.286999999999999</v>
      </c>
      <c r="P3333" s="1">
        <v>16.736000000000001</v>
      </c>
    </row>
    <row r="3334" spans="1:16">
      <c r="A3334" s="83">
        <v>5</v>
      </c>
      <c r="B3334" s="83">
        <v>2022</v>
      </c>
      <c r="C3334" s="84" t="s">
        <v>570</v>
      </c>
      <c r="D3334" s="84" t="s">
        <v>579</v>
      </c>
      <c r="F3334" s="1" t="s">
        <v>619</v>
      </c>
      <c r="G3334" s="1">
        <v>2.0539999999999998</v>
      </c>
      <c r="H3334" s="1">
        <v>6.9779999999999998</v>
      </c>
      <c r="I3334" s="1">
        <v>9.7720000000000002</v>
      </c>
      <c r="J3334" s="1">
        <v>10.427</v>
      </c>
      <c r="K3334" s="1">
        <v>10.544</v>
      </c>
      <c r="L3334" s="1">
        <v>10.602</v>
      </c>
      <c r="M3334" s="1">
        <v>10.52</v>
      </c>
      <c r="N3334" s="1">
        <v>10.637</v>
      </c>
      <c r="O3334" s="1">
        <v>10.847</v>
      </c>
      <c r="P3334" s="1">
        <v>11.196</v>
      </c>
    </row>
    <row r="3335" spans="1:16">
      <c r="A3335" s="83">
        <v>5</v>
      </c>
      <c r="B3335" s="83">
        <v>2022</v>
      </c>
      <c r="C3335" s="84" t="s">
        <v>570</v>
      </c>
      <c r="D3335" s="84" t="s">
        <v>579</v>
      </c>
      <c r="F3335" s="1" t="s">
        <v>523</v>
      </c>
      <c r="G3335" s="1">
        <v>2.2629999999999999</v>
      </c>
      <c r="H3335" s="1">
        <v>7.2709999999999999</v>
      </c>
      <c r="I3335" s="1">
        <v>7.8769999999999998</v>
      </c>
      <c r="J3335" s="1">
        <v>9.15</v>
      </c>
      <c r="K3335" s="1">
        <v>9.2949999999999999</v>
      </c>
      <c r="L3335" s="1">
        <v>9.19</v>
      </c>
      <c r="M3335" s="1">
        <v>9.8379999999999992</v>
      </c>
      <c r="N3335" s="1">
        <v>8.407</v>
      </c>
      <c r="O3335" s="1">
        <v>9.6639999999999997</v>
      </c>
      <c r="P3335" s="1">
        <v>10.275</v>
      </c>
    </row>
    <row r="3336" spans="1:16">
      <c r="A3336" s="83">
        <v>5</v>
      </c>
      <c r="B3336" s="83">
        <v>2022</v>
      </c>
      <c r="C3336" s="84" t="s">
        <v>570</v>
      </c>
      <c r="D3336" s="84" t="s">
        <v>579</v>
      </c>
      <c r="F3336" s="1" t="s">
        <v>290</v>
      </c>
      <c r="G3336" s="1">
        <v>0</v>
      </c>
      <c r="H3336" s="1">
        <v>1.8220000000000001</v>
      </c>
      <c r="I3336" s="1">
        <v>4.6740000000000004</v>
      </c>
      <c r="J3336" s="1">
        <v>6.26</v>
      </c>
      <c r="K3336" s="1">
        <v>7.6189999999999998</v>
      </c>
      <c r="L3336" s="1">
        <v>8.5449999999999999</v>
      </c>
      <c r="M3336" s="1">
        <v>9.9529999999999994</v>
      </c>
      <c r="N3336" s="1">
        <v>10.462</v>
      </c>
      <c r="O3336" s="1">
        <v>12.593</v>
      </c>
      <c r="P3336" s="1">
        <v>14.342000000000001</v>
      </c>
    </row>
    <row r="3337" spans="1:16">
      <c r="A3337" s="83">
        <v>5</v>
      </c>
      <c r="B3337" s="83">
        <v>2022</v>
      </c>
      <c r="C3337" s="84" t="s">
        <v>570</v>
      </c>
      <c r="D3337" s="84" t="s">
        <v>579</v>
      </c>
      <c r="F3337" s="1" t="s">
        <v>446</v>
      </c>
      <c r="G3337" s="1">
        <v>0.45100000000000001</v>
      </c>
      <c r="H3337" s="1">
        <v>6.0430000000000001</v>
      </c>
      <c r="I3337" s="1">
        <v>7.7530000000000001</v>
      </c>
      <c r="J3337" s="1">
        <v>7.9749999999999996</v>
      </c>
      <c r="K3337" s="1">
        <v>8.0609999999999999</v>
      </c>
      <c r="L3337" s="1">
        <v>8.2469999999999999</v>
      </c>
      <c r="M3337" s="1">
        <v>8.3309999999999995</v>
      </c>
      <c r="N3337" s="1">
        <v>8.35</v>
      </c>
      <c r="O3337" s="1">
        <v>8.2899999999999991</v>
      </c>
      <c r="P3337" s="1">
        <v>8.2219999999999995</v>
      </c>
    </row>
    <row r="3338" spans="1:16">
      <c r="A3338" s="83">
        <v>5</v>
      </c>
      <c r="B3338" s="83">
        <v>2022</v>
      </c>
      <c r="C3338" s="84" t="s">
        <v>570</v>
      </c>
      <c r="D3338" s="84" t="s">
        <v>579</v>
      </c>
      <c r="F3338" s="1" t="s">
        <v>600</v>
      </c>
      <c r="G3338" s="1">
        <v>0.95</v>
      </c>
      <c r="H3338" s="1">
        <v>3.11</v>
      </c>
      <c r="I3338" s="1">
        <v>3.63</v>
      </c>
      <c r="J3338" s="1">
        <v>4.13</v>
      </c>
      <c r="K3338" s="1">
        <v>4.2</v>
      </c>
      <c r="L3338" s="1">
        <v>4.2300000000000004</v>
      </c>
      <c r="M3338" s="1">
        <v>4.53</v>
      </c>
      <c r="N3338" s="1">
        <v>3.93</v>
      </c>
      <c r="O3338" s="1">
        <v>4.3600000000000003</v>
      </c>
      <c r="P3338" s="1">
        <v>4.53</v>
      </c>
    </row>
    <row r="3339" spans="1:16">
      <c r="A3339" s="83">
        <v>5</v>
      </c>
      <c r="B3339" s="83">
        <v>2022</v>
      </c>
      <c r="C3339" s="84" t="s">
        <v>570</v>
      </c>
      <c r="D3339" s="84" t="s">
        <v>579</v>
      </c>
      <c r="F3339" s="1" t="s">
        <v>620</v>
      </c>
      <c r="G3339" s="1">
        <v>0.158</v>
      </c>
      <c r="H3339" s="1">
        <v>1.226</v>
      </c>
      <c r="I3339" s="1">
        <v>2.0339999999999998</v>
      </c>
      <c r="J3339" s="1">
        <v>2.5289999999999999</v>
      </c>
      <c r="K3339" s="1">
        <v>2.8580000000000001</v>
      </c>
      <c r="L3339" s="1">
        <v>3.1150000000000002</v>
      </c>
      <c r="M3339" s="1">
        <v>3.3420000000000001</v>
      </c>
      <c r="N3339" s="1">
        <v>3.5590000000000002</v>
      </c>
      <c r="O3339" s="1">
        <v>3.7789999999999999</v>
      </c>
      <c r="P3339" s="1">
        <v>4.0190000000000001</v>
      </c>
    </row>
    <row r="3340" spans="1:16">
      <c r="A3340" s="83">
        <v>5</v>
      </c>
      <c r="B3340" s="83">
        <v>2022</v>
      </c>
      <c r="C3340" s="84" t="s">
        <v>570</v>
      </c>
      <c r="D3340" s="84" t="s">
        <v>579</v>
      </c>
      <c r="F3340" s="1" t="s">
        <v>296</v>
      </c>
      <c r="G3340" s="1">
        <v>-15.973000000000001</v>
      </c>
      <c r="H3340" s="1">
        <v>-9.1419999999999995</v>
      </c>
      <c r="I3340" s="1">
        <v>-4.5819999999999999</v>
      </c>
      <c r="J3340" s="1">
        <v>-2.8660000000000001</v>
      </c>
      <c r="K3340" s="1">
        <v>-1.859</v>
      </c>
      <c r="L3340" s="1">
        <v>1.397</v>
      </c>
      <c r="M3340" s="1">
        <v>4.452</v>
      </c>
      <c r="N3340" s="1">
        <v>4.8959999999999999</v>
      </c>
      <c r="O3340" s="1">
        <v>3.6379999999999999</v>
      </c>
      <c r="P3340" s="1">
        <v>1.9970000000000001</v>
      </c>
    </row>
    <row r="3341" spans="1:16">
      <c r="A3341" s="83">
        <v>5</v>
      </c>
      <c r="B3341" s="83">
        <v>2022</v>
      </c>
      <c r="C3341" s="84" t="s">
        <v>570</v>
      </c>
      <c r="D3341" s="84" t="s">
        <v>579</v>
      </c>
      <c r="F3341" s="1" t="s">
        <v>235</v>
      </c>
      <c r="G3341" s="1">
        <v>4.2999999999999997E-2</v>
      </c>
      <c r="H3341" s="1">
        <v>11.589</v>
      </c>
      <c r="I3341" s="1">
        <v>17.864000000000001</v>
      </c>
      <c r="J3341" s="1">
        <v>20.387</v>
      </c>
      <c r="K3341" s="1">
        <v>20.678999999999998</v>
      </c>
      <c r="L3341" s="1">
        <v>21.077999999999999</v>
      </c>
      <c r="M3341" s="1">
        <v>21.896999999999998</v>
      </c>
      <c r="N3341" s="1">
        <v>21.934000000000001</v>
      </c>
      <c r="O3341" s="1">
        <v>22.306000000000001</v>
      </c>
      <c r="P3341" s="1">
        <v>22.68</v>
      </c>
    </row>
    <row r="3342" spans="1:16">
      <c r="A3342" s="83">
        <v>5</v>
      </c>
      <c r="B3342" s="83">
        <v>2022</v>
      </c>
      <c r="C3342" s="84" t="s">
        <v>570</v>
      </c>
      <c r="D3342" s="84" t="s">
        <v>580</v>
      </c>
      <c r="F3342" s="1" t="s">
        <v>621</v>
      </c>
    </row>
    <row r="3343" spans="1:16">
      <c r="A3343" s="83">
        <v>5</v>
      </c>
      <c r="B3343" s="83">
        <v>2022</v>
      </c>
      <c r="C3343" s="84" t="s">
        <v>570</v>
      </c>
      <c r="D3343" s="84" t="s">
        <v>580</v>
      </c>
      <c r="F3343" s="1" t="s">
        <v>565</v>
      </c>
      <c r="G3343" s="1">
        <v>70.043000000000006</v>
      </c>
      <c r="H3343" s="1">
        <v>117.974</v>
      </c>
      <c r="I3343" s="1">
        <v>173.428</v>
      </c>
      <c r="J3343" s="1">
        <v>192.62299999999999</v>
      </c>
      <c r="K3343" s="1">
        <v>188.63200000000001</v>
      </c>
      <c r="L3343" s="1">
        <v>177.09800000000001</v>
      </c>
      <c r="M3343" s="1">
        <v>167.86600000000001</v>
      </c>
      <c r="N3343" s="1">
        <v>153.625</v>
      </c>
      <c r="O3343" s="1">
        <v>131.81800000000001</v>
      </c>
      <c r="P3343" s="1">
        <v>113.633</v>
      </c>
    </row>
    <row r="3344" spans="1:16">
      <c r="A3344" s="83">
        <v>5</v>
      </c>
      <c r="B3344" s="83">
        <v>2022</v>
      </c>
      <c r="C3344" s="84" t="s">
        <v>570</v>
      </c>
      <c r="D3344" s="84" t="s">
        <v>580</v>
      </c>
      <c r="F3344" s="1" t="s">
        <v>295</v>
      </c>
      <c r="G3344" s="1">
        <v>-0.71</v>
      </c>
      <c r="H3344" s="1">
        <v>-0.57599999999999996</v>
      </c>
      <c r="I3344" s="1">
        <v>2.177</v>
      </c>
      <c r="J3344" s="1">
        <v>7.1909999999999998</v>
      </c>
      <c r="K3344" s="1">
        <v>12.608000000000001</v>
      </c>
      <c r="L3344" s="1">
        <v>17.574999999999999</v>
      </c>
      <c r="M3344" s="1">
        <v>22.376999999999999</v>
      </c>
      <c r="N3344" s="1">
        <v>26.408000000000001</v>
      </c>
      <c r="O3344" s="1">
        <v>29.038</v>
      </c>
      <c r="P3344" s="1">
        <v>30.289000000000001</v>
      </c>
    </row>
    <row r="3345" spans="1:16">
      <c r="A3345" s="83">
        <v>5</v>
      </c>
      <c r="B3345" s="83">
        <v>2022</v>
      </c>
    </row>
    <row r="3346" spans="1:16">
      <c r="A3346" s="83">
        <v>5</v>
      </c>
      <c r="B3346" s="83">
        <v>2022</v>
      </c>
      <c r="C3346" s="84" t="s">
        <v>571</v>
      </c>
      <c r="F3346" s="1" t="s">
        <v>159</v>
      </c>
    </row>
    <row r="3347" spans="1:16">
      <c r="A3347" s="83">
        <v>5</v>
      </c>
      <c r="B3347" s="83">
        <v>2022</v>
      </c>
      <c r="C3347" s="84" t="s">
        <v>571</v>
      </c>
      <c r="D3347" s="84" t="s">
        <v>578</v>
      </c>
      <c r="F3347" s="1" t="s">
        <v>491</v>
      </c>
    </row>
    <row r="3348" spans="1:16">
      <c r="A3348" s="83">
        <v>5</v>
      </c>
      <c r="B3348" s="83">
        <v>2022</v>
      </c>
      <c r="C3348" s="84" t="s">
        <v>571</v>
      </c>
      <c r="D3348" s="84" t="s">
        <v>578</v>
      </c>
      <c r="F3348" s="1" t="s">
        <v>503</v>
      </c>
      <c r="G3348" s="1">
        <v>173.10900000000001</v>
      </c>
      <c r="H3348" s="1">
        <v>124.212</v>
      </c>
      <c r="I3348" s="1">
        <v>75.040999999999997</v>
      </c>
      <c r="J3348" s="1">
        <v>53.168999999999997</v>
      </c>
      <c r="K3348" s="1">
        <v>80.275999999999996</v>
      </c>
      <c r="L3348" s="1">
        <v>67.091999999999999</v>
      </c>
      <c r="M3348" s="1">
        <v>58.585999999999999</v>
      </c>
      <c r="N3348" s="1">
        <v>54.837000000000003</v>
      </c>
      <c r="O3348" s="1">
        <v>52.753</v>
      </c>
      <c r="P3348" s="1">
        <v>50.597999999999999</v>
      </c>
    </row>
    <row r="3349" spans="1:16">
      <c r="A3349" s="83">
        <v>5</v>
      </c>
      <c r="B3349" s="83">
        <v>2022</v>
      </c>
      <c r="C3349" s="84" t="s">
        <v>571</v>
      </c>
      <c r="D3349" s="84" t="s">
        <v>578</v>
      </c>
      <c r="F3349" s="1" t="s">
        <v>504</v>
      </c>
      <c r="G3349" s="1">
        <v>54.945999999999998</v>
      </c>
      <c r="H3349" s="1">
        <v>38.762</v>
      </c>
      <c r="I3349" s="1">
        <v>38.396999999999998</v>
      </c>
      <c r="J3349" s="1">
        <v>31.827000000000002</v>
      </c>
      <c r="K3349" s="1">
        <v>31.777000000000001</v>
      </c>
      <c r="L3349" s="1">
        <v>33.112000000000002</v>
      </c>
      <c r="M3349" s="1">
        <v>37.857999999999997</v>
      </c>
      <c r="N3349" s="1">
        <v>44.161999999999999</v>
      </c>
      <c r="O3349" s="1">
        <v>49.585999999999999</v>
      </c>
      <c r="P3349" s="1">
        <v>54.253999999999998</v>
      </c>
    </row>
    <row r="3350" spans="1:16">
      <c r="A3350" s="83">
        <v>5</v>
      </c>
      <c r="B3350" s="83">
        <v>2022</v>
      </c>
      <c r="C3350" s="84" t="s">
        <v>571</v>
      </c>
      <c r="D3350" s="84" t="s">
        <v>578</v>
      </c>
      <c r="F3350" s="1" t="s">
        <v>532</v>
      </c>
      <c r="G3350" s="1">
        <v>19.416</v>
      </c>
      <c r="H3350" s="1">
        <v>-2.4300000000000002</v>
      </c>
      <c r="I3350" s="1">
        <v>-1.766</v>
      </c>
      <c r="J3350" s="1">
        <v>0.49299999999999999</v>
      </c>
      <c r="K3350" s="1">
        <v>1.9690000000000001</v>
      </c>
      <c r="L3350" s="1">
        <v>3.6339999999999999</v>
      </c>
      <c r="M3350" s="1">
        <v>4.548</v>
      </c>
      <c r="N3350" s="1">
        <v>3.673</v>
      </c>
      <c r="O3350" s="1">
        <v>2.38</v>
      </c>
      <c r="P3350" s="1">
        <v>2.8940000000000001</v>
      </c>
    </row>
    <row r="3351" spans="1:16">
      <c r="A3351" s="83">
        <v>5</v>
      </c>
      <c r="B3351" s="83">
        <v>2022</v>
      </c>
      <c r="C3351" s="84" t="s">
        <v>571</v>
      </c>
      <c r="D3351" s="84" t="s">
        <v>578</v>
      </c>
      <c r="F3351" s="1" t="s">
        <v>296</v>
      </c>
      <c r="G3351" s="1">
        <v>3.153</v>
      </c>
      <c r="H3351" s="1">
        <v>4.5380000000000003</v>
      </c>
      <c r="I3351" s="1">
        <v>1.099</v>
      </c>
      <c r="J3351" s="1">
        <v>0.82899999999999996</v>
      </c>
      <c r="K3351" s="1">
        <v>0.502</v>
      </c>
      <c r="L3351" s="1">
        <v>1.1100000000000001</v>
      </c>
      <c r="M3351" s="1">
        <v>0.79400000000000004</v>
      </c>
      <c r="N3351" s="1">
        <v>0.83799999999999997</v>
      </c>
      <c r="O3351" s="1">
        <v>0.77100000000000002</v>
      </c>
      <c r="P3351" s="1">
        <v>0.69199999999999995</v>
      </c>
    </row>
    <row r="3352" spans="1:16">
      <c r="A3352" s="83">
        <v>5</v>
      </c>
      <c r="B3352" s="83">
        <v>2022</v>
      </c>
      <c r="C3352" s="84" t="s">
        <v>571</v>
      </c>
      <c r="D3352" s="84" t="s">
        <v>579</v>
      </c>
      <c r="F3352" s="1" t="s">
        <v>490</v>
      </c>
    </row>
    <row r="3353" spans="1:16">
      <c r="A3353" s="83">
        <v>5</v>
      </c>
      <c r="B3353" s="83">
        <v>2022</v>
      </c>
      <c r="C3353" s="84" t="s">
        <v>571</v>
      </c>
      <c r="D3353" s="84" t="s">
        <v>579</v>
      </c>
      <c r="F3353" s="1" t="s">
        <v>236</v>
      </c>
    </row>
    <row r="3354" spans="1:16">
      <c r="A3354" s="83">
        <v>5</v>
      </c>
      <c r="B3354" s="83">
        <v>2022</v>
      </c>
      <c r="C3354" s="84" t="s">
        <v>571</v>
      </c>
      <c r="D3354" s="84" t="s">
        <v>579</v>
      </c>
      <c r="F3354" s="1" t="s">
        <v>288</v>
      </c>
      <c r="G3354" s="1">
        <v>-8.2919999999999998</v>
      </c>
      <c r="H3354" s="1">
        <v>-18.847999999999999</v>
      </c>
      <c r="I3354" s="1">
        <v>-28.33</v>
      </c>
      <c r="J3354" s="1">
        <v>-33.421999999999997</v>
      </c>
      <c r="K3354" s="1">
        <v>-35.411000000000001</v>
      </c>
      <c r="L3354" s="1">
        <v>-36.500999999999998</v>
      </c>
      <c r="M3354" s="1">
        <v>-37.692999999999998</v>
      </c>
      <c r="N3354" s="1">
        <v>-39.493000000000002</v>
      </c>
      <c r="O3354" s="1">
        <v>-41.497999999999998</v>
      </c>
      <c r="P3354" s="1">
        <v>-42.9</v>
      </c>
    </row>
    <row r="3355" spans="1:16">
      <c r="A3355" s="83">
        <v>5</v>
      </c>
      <c r="B3355" s="83">
        <v>2022</v>
      </c>
      <c r="C3355" s="84" t="s">
        <v>571</v>
      </c>
      <c r="D3355" s="84" t="s">
        <v>579</v>
      </c>
      <c r="F3355" s="1" t="s">
        <v>446</v>
      </c>
      <c r="G3355" s="1">
        <v>53.734999999999999</v>
      </c>
      <c r="H3355" s="1">
        <v>54.774000000000001</v>
      </c>
      <c r="I3355" s="1">
        <v>23.183</v>
      </c>
      <c r="J3355" s="1">
        <v>15.833</v>
      </c>
      <c r="K3355" s="1">
        <v>18.207999999999998</v>
      </c>
      <c r="L3355" s="1">
        <v>16.969000000000001</v>
      </c>
      <c r="M3355" s="1">
        <v>17.978000000000002</v>
      </c>
      <c r="N3355" s="1">
        <v>19.454999999999998</v>
      </c>
      <c r="O3355" s="1">
        <v>21.556999999999999</v>
      </c>
      <c r="P3355" s="1">
        <v>24.053999999999998</v>
      </c>
    </row>
    <row r="3356" spans="1:16">
      <c r="A3356" s="83">
        <v>5</v>
      </c>
      <c r="B3356" s="83">
        <v>2022</v>
      </c>
      <c r="C3356" s="84" t="s">
        <v>571</v>
      </c>
      <c r="D3356" s="84" t="s">
        <v>579</v>
      </c>
      <c r="F3356" s="1" t="s">
        <v>567</v>
      </c>
      <c r="G3356" s="1">
        <v>11.484</v>
      </c>
      <c r="H3356" s="1">
        <v>6.2750000000000004</v>
      </c>
      <c r="I3356" s="1">
        <v>9.6219999999999999</v>
      </c>
      <c r="J3356" s="1">
        <v>12.792</v>
      </c>
      <c r="K3356" s="1">
        <v>14.337999999999999</v>
      </c>
      <c r="L3356" s="1">
        <v>15.606</v>
      </c>
      <c r="M3356" s="1">
        <v>15.567</v>
      </c>
      <c r="N3356" s="1">
        <v>17.905999999999999</v>
      </c>
      <c r="O3356" s="1">
        <v>18.795000000000002</v>
      </c>
      <c r="P3356" s="1">
        <v>21.948</v>
      </c>
    </row>
    <row r="3357" spans="1:16">
      <c r="A3357" s="83">
        <v>5</v>
      </c>
      <c r="B3357" s="83">
        <v>2022</v>
      </c>
      <c r="C3357" s="84" t="s">
        <v>571</v>
      </c>
      <c r="D3357" s="84" t="s">
        <v>579</v>
      </c>
      <c r="F3357" s="1" t="s">
        <v>436</v>
      </c>
      <c r="G3357" s="1">
        <v>38.503999999999998</v>
      </c>
      <c r="H3357" s="1">
        <v>78.626999999999995</v>
      </c>
      <c r="I3357" s="1">
        <v>13.965</v>
      </c>
      <c r="J3357" s="1">
        <v>-7.6</v>
      </c>
      <c r="K3357" s="1">
        <v>-6.3</v>
      </c>
      <c r="L3357" s="1">
        <v>-8.3219999999999992</v>
      </c>
      <c r="M3357" s="1">
        <v>-11.406000000000001</v>
      </c>
      <c r="N3357" s="1">
        <v>-15.006</v>
      </c>
      <c r="O3357" s="1">
        <v>-16.922999999999998</v>
      </c>
      <c r="P3357" s="1">
        <v>-16.513999999999999</v>
      </c>
    </row>
    <row r="3358" spans="1:16">
      <c r="A3358" s="83">
        <v>5</v>
      </c>
      <c r="B3358" s="83">
        <v>2022</v>
      </c>
      <c r="C3358" s="84" t="s">
        <v>571</v>
      </c>
      <c r="D3358" s="84" t="s">
        <v>579</v>
      </c>
      <c r="F3358" s="1" t="s">
        <v>290</v>
      </c>
      <c r="G3358" s="1">
        <v>18.856000000000002</v>
      </c>
      <c r="H3358" s="1">
        <v>18.358000000000001</v>
      </c>
      <c r="I3358" s="1">
        <v>5.968</v>
      </c>
      <c r="J3358" s="1">
        <v>5.9160000000000004</v>
      </c>
      <c r="K3358" s="1">
        <v>0.57699999999999996</v>
      </c>
      <c r="L3358" s="1">
        <v>-1.6379999999999999</v>
      </c>
      <c r="M3358" s="1">
        <v>2.415</v>
      </c>
      <c r="N3358" s="1">
        <v>-12.916</v>
      </c>
      <c r="O3358" s="1">
        <v>-4.9009999999999998</v>
      </c>
      <c r="P3358" s="1">
        <v>10.771000000000001</v>
      </c>
    </row>
    <row r="3359" spans="1:16">
      <c r="A3359" s="83">
        <v>5</v>
      </c>
      <c r="B3359" s="83">
        <v>2022</v>
      </c>
      <c r="C3359" s="84" t="s">
        <v>571</v>
      </c>
      <c r="D3359" s="84" t="s">
        <v>579</v>
      </c>
      <c r="F3359" s="1" t="s">
        <v>600</v>
      </c>
      <c r="G3359" s="1">
        <v>-2.73</v>
      </c>
      <c r="H3359" s="1">
        <v>-4.13</v>
      </c>
      <c r="I3359" s="1">
        <v>-4.05</v>
      </c>
      <c r="J3359" s="1">
        <v>-4.09</v>
      </c>
      <c r="K3359" s="1">
        <v>-3.91</v>
      </c>
      <c r="L3359" s="1">
        <v>-4.18</v>
      </c>
      <c r="M3359" s="1">
        <v>-4.78</v>
      </c>
      <c r="N3359" s="1">
        <v>-4.32</v>
      </c>
      <c r="O3359" s="1">
        <v>-4.83</v>
      </c>
      <c r="P3359" s="1">
        <v>-4.97</v>
      </c>
    </row>
    <row r="3360" spans="1:16">
      <c r="A3360" s="83">
        <v>5</v>
      </c>
      <c r="B3360" s="83">
        <v>2022</v>
      </c>
      <c r="C3360" s="84" t="s">
        <v>571</v>
      </c>
      <c r="D3360" s="84" t="s">
        <v>579</v>
      </c>
      <c r="F3360" s="1" t="s">
        <v>622</v>
      </c>
      <c r="G3360" s="1">
        <v>37.908000000000001</v>
      </c>
      <c r="H3360" s="1">
        <v>1</v>
      </c>
      <c r="I3360" s="1">
        <v>2</v>
      </c>
      <c r="J3360" s="1">
        <v>0</v>
      </c>
      <c r="K3360" s="1">
        <v>0</v>
      </c>
      <c r="L3360" s="1">
        <v>0</v>
      </c>
      <c r="M3360" s="1">
        <v>0</v>
      </c>
      <c r="N3360" s="1">
        <v>0</v>
      </c>
      <c r="O3360" s="1">
        <v>0</v>
      </c>
      <c r="P3360" s="1">
        <v>0</v>
      </c>
    </row>
    <row r="3361" spans="1:16">
      <c r="A3361" s="83">
        <v>5</v>
      </c>
      <c r="B3361" s="83">
        <v>2022</v>
      </c>
      <c r="C3361" s="84" t="s">
        <v>571</v>
      </c>
      <c r="D3361" s="84" t="s">
        <v>579</v>
      </c>
      <c r="F3361" s="1" t="s">
        <v>623</v>
      </c>
      <c r="G3361" s="1">
        <v>-31.815999999999999</v>
      </c>
      <c r="H3361" s="1">
        <v>0</v>
      </c>
      <c r="I3361" s="1">
        <v>0</v>
      </c>
      <c r="J3361" s="1">
        <v>0</v>
      </c>
      <c r="K3361" s="1">
        <v>0</v>
      </c>
      <c r="L3361" s="1">
        <v>0</v>
      </c>
      <c r="M3361" s="1">
        <v>0</v>
      </c>
      <c r="N3361" s="1">
        <v>0</v>
      </c>
      <c r="O3361" s="1">
        <v>0</v>
      </c>
      <c r="P3361" s="1">
        <v>0</v>
      </c>
    </row>
    <row r="3362" spans="1:16">
      <c r="A3362" s="83">
        <v>5</v>
      </c>
      <c r="B3362" s="83">
        <v>2022</v>
      </c>
      <c r="C3362" s="84" t="s">
        <v>571</v>
      </c>
      <c r="D3362" s="84" t="s">
        <v>579</v>
      </c>
      <c r="F3362" s="1" t="s">
        <v>540</v>
      </c>
      <c r="G3362" s="1">
        <v>24.114000000000001</v>
      </c>
      <c r="H3362" s="1">
        <v>-0.71799999999999997</v>
      </c>
      <c r="I3362" s="1">
        <v>-1.5069999999999999</v>
      </c>
      <c r="J3362" s="1">
        <v>-0.79700000000000004</v>
      </c>
      <c r="K3362" s="1">
        <v>-2.8000000000000001E-2</v>
      </c>
      <c r="L3362" s="1">
        <v>0.54400000000000004</v>
      </c>
      <c r="M3362" s="1">
        <v>1.6519999999999999</v>
      </c>
      <c r="N3362" s="1">
        <v>1.859</v>
      </c>
      <c r="O3362" s="1">
        <v>2.11</v>
      </c>
      <c r="P3362" s="1">
        <v>2.149</v>
      </c>
    </row>
    <row r="3363" spans="1:16">
      <c r="A3363" s="83">
        <v>5</v>
      </c>
      <c r="B3363" s="83">
        <v>2022</v>
      </c>
      <c r="C3363" s="84" t="s">
        <v>571</v>
      </c>
      <c r="D3363" s="84" t="s">
        <v>579</v>
      </c>
      <c r="F3363" s="1" t="s">
        <v>506</v>
      </c>
      <c r="G3363" s="1">
        <v>33.71</v>
      </c>
      <c r="H3363" s="1">
        <v>0.66300000000000003</v>
      </c>
      <c r="I3363" s="1">
        <v>-0.40699999999999997</v>
      </c>
      <c r="J3363" s="1">
        <v>-0.81</v>
      </c>
      <c r="K3363" s="1">
        <v>-0.84</v>
      </c>
      <c r="L3363" s="1">
        <v>-0.92300000000000004</v>
      </c>
      <c r="M3363" s="1">
        <v>-0.92500000000000004</v>
      </c>
      <c r="N3363" s="1">
        <v>-0.91800000000000004</v>
      </c>
      <c r="O3363" s="1">
        <v>-1.024</v>
      </c>
      <c r="P3363" s="1">
        <v>-1.3180000000000001</v>
      </c>
    </row>
    <row r="3364" spans="1:16">
      <c r="A3364" s="83">
        <v>5</v>
      </c>
      <c r="B3364" s="83">
        <v>2022</v>
      </c>
      <c r="C3364" s="84" t="s">
        <v>571</v>
      </c>
      <c r="D3364" s="84" t="s">
        <v>579</v>
      </c>
      <c r="F3364" s="1" t="s">
        <v>296</v>
      </c>
      <c r="G3364" s="1">
        <v>-24.495000000000001</v>
      </c>
      <c r="H3364" s="1">
        <v>12.297000000000001</v>
      </c>
      <c r="I3364" s="1">
        <v>42.000999999999998</v>
      </c>
      <c r="J3364" s="1">
        <v>16.852</v>
      </c>
      <c r="K3364" s="1">
        <v>0.372</v>
      </c>
      <c r="L3364" s="1">
        <v>-12.891999999999999</v>
      </c>
      <c r="M3364" s="1">
        <v>-13.382999999999999</v>
      </c>
      <c r="N3364" s="1">
        <v>-5.9349999999999996</v>
      </c>
      <c r="O3364" s="1">
        <v>-11.362</v>
      </c>
      <c r="P3364" s="1">
        <v>-11.035</v>
      </c>
    </row>
    <row r="3365" spans="1:16">
      <c r="A3365" s="83">
        <v>5</v>
      </c>
      <c r="B3365" s="83">
        <v>2022</v>
      </c>
      <c r="C3365" s="84" t="s">
        <v>571</v>
      </c>
      <c r="D3365" s="84" t="s">
        <v>579</v>
      </c>
      <c r="F3365" s="1" t="s">
        <v>235</v>
      </c>
      <c r="G3365" s="1">
        <v>19.468</v>
      </c>
      <c r="H3365" s="1">
        <v>17.888999999999999</v>
      </c>
      <c r="I3365" s="1">
        <v>9.8640000000000008</v>
      </c>
      <c r="J3365" s="1">
        <v>4.976</v>
      </c>
      <c r="K3365" s="1">
        <v>6.149</v>
      </c>
      <c r="L3365" s="1">
        <v>7.7060000000000004</v>
      </c>
      <c r="M3365" s="1">
        <v>6.88</v>
      </c>
      <c r="N3365" s="1">
        <v>4.2160000000000002</v>
      </c>
      <c r="O3365" s="1">
        <v>3.9129999999999998</v>
      </c>
      <c r="P3365" s="1">
        <v>-2.2040000000000002</v>
      </c>
    </row>
    <row r="3366" spans="1:16">
      <c r="A3366" s="83">
        <v>5</v>
      </c>
      <c r="B3366" s="83">
        <v>2022</v>
      </c>
      <c r="C3366" s="84" t="s">
        <v>571</v>
      </c>
      <c r="D3366" s="84" t="s">
        <v>580</v>
      </c>
      <c r="F3366" s="1" t="s">
        <v>621</v>
      </c>
    </row>
    <row r="3367" spans="1:16">
      <c r="A3367" s="83">
        <v>5</v>
      </c>
      <c r="B3367" s="83">
        <v>2022</v>
      </c>
      <c r="C3367" s="84" t="s">
        <v>571</v>
      </c>
      <c r="D3367" s="84" t="s">
        <v>580</v>
      </c>
      <c r="F3367" s="1" t="s">
        <v>295</v>
      </c>
      <c r="G3367" s="1">
        <v>6.7949999999999999</v>
      </c>
      <c r="H3367" s="1">
        <v>10.94</v>
      </c>
      <c r="I3367" s="1">
        <v>12.374000000000001</v>
      </c>
      <c r="J3367" s="1">
        <v>10.903</v>
      </c>
      <c r="K3367" s="1">
        <v>8.1859999999999999</v>
      </c>
      <c r="L3367" s="1">
        <v>2.9710000000000001</v>
      </c>
      <c r="M3367" s="1">
        <v>-2.5230000000000001</v>
      </c>
      <c r="N3367" s="1">
        <v>-8.0890000000000004</v>
      </c>
      <c r="O3367" s="1">
        <v>-12.010999999999999</v>
      </c>
      <c r="P3367" s="1">
        <v>-16.068000000000001</v>
      </c>
    </row>
    <row r="3368" spans="1:16">
      <c r="A3368" s="83">
        <v>5</v>
      </c>
      <c r="B3368" s="83">
        <v>2022</v>
      </c>
      <c r="C3368" s="84" t="s">
        <v>571</v>
      </c>
      <c r="D3368" s="84" t="s">
        <v>580</v>
      </c>
      <c r="F3368" s="1" t="s">
        <v>296</v>
      </c>
      <c r="G3368" s="1">
        <v>17.097000000000001</v>
      </c>
      <c r="H3368" s="1">
        <v>-2.806</v>
      </c>
      <c r="I3368" s="1">
        <v>-11.704000000000001</v>
      </c>
      <c r="J3368" s="1">
        <v>-12.704000000000001</v>
      </c>
      <c r="K3368" s="1">
        <v>-11.510999999999999</v>
      </c>
      <c r="L3368" s="1">
        <v>-6.24</v>
      </c>
      <c r="M3368" s="1">
        <v>-5.4180000000000001</v>
      </c>
      <c r="N3368" s="1">
        <v>-0.44500000000000001</v>
      </c>
      <c r="O3368" s="1">
        <v>-1.1579999999999999</v>
      </c>
      <c r="P3368" s="1">
        <v>-0.41399999999999998</v>
      </c>
    </row>
    <row r="3369" spans="1:16">
      <c r="A3369" s="83">
        <v>5</v>
      </c>
      <c r="B3369" s="83">
        <v>2022</v>
      </c>
    </row>
    <row r="3370" spans="1:16">
      <c r="A3370" s="83">
        <v>5</v>
      </c>
      <c r="B3370" s="83">
        <v>2022</v>
      </c>
      <c r="C3370" s="84" t="s">
        <v>575</v>
      </c>
      <c r="D3370" s="84" t="s">
        <v>586</v>
      </c>
      <c r="F3370" s="1" t="s">
        <v>624</v>
      </c>
      <c r="G3370" s="1">
        <v>-1035.799</v>
      </c>
      <c r="H3370" s="1">
        <v>-984.00199999999995</v>
      </c>
      <c r="I3370" s="1">
        <v>-1055.867</v>
      </c>
      <c r="J3370" s="1">
        <v>-1318.2660000000001</v>
      </c>
      <c r="K3370" s="1">
        <v>-1363.7660000000001</v>
      </c>
      <c r="L3370" s="1">
        <v>-1409.354</v>
      </c>
      <c r="M3370" s="1">
        <v>-1725.1089999999999</v>
      </c>
      <c r="N3370" s="1">
        <v>-1650.7860000000001</v>
      </c>
      <c r="O3370" s="1">
        <v>-1912.2449999999999</v>
      </c>
      <c r="P3370" s="1">
        <v>-2067.4180000000001</v>
      </c>
    </row>
    <row r="3372" spans="1:16">
      <c r="A3372" s="83">
        <v>2</v>
      </c>
      <c r="B3372" s="83">
        <v>2023</v>
      </c>
      <c r="C3372" s="84" t="s">
        <v>572</v>
      </c>
      <c r="F3372" s="1" t="s">
        <v>155</v>
      </c>
    </row>
    <row r="3373" spans="1:16">
      <c r="A3373" s="83">
        <v>2</v>
      </c>
      <c r="B3373" s="83">
        <v>2023</v>
      </c>
      <c r="C3373" s="84" t="s">
        <v>572</v>
      </c>
      <c r="D3373" s="84" t="s">
        <v>578</v>
      </c>
      <c r="F3373" s="1" t="s">
        <v>491</v>
      </c>
    </row>
    <row r="3374" spans="1:16">
      <c r="A3374" s="83">
        <v>2</v>
      </c>
      <c r="B3374" s="83">
        <v>2023</v>
      </c>
      <c r="C3374" s="84" t="s">
        <v>572</v>
      </c>
      <c r="D3374" s="84" t="s">
        <v>578</v>
      </c>
      <c r="F3374" s="1" t="s">
        <v>504</v>
      </c>
      <c r="G3374" s="1">
        <v>24.024000000000001</v>
      </c>
      <c r="H3374" s="1">
        <v>19.75</v>
      </c>
      <c r="I3374" s="1">
        <v>3.7869999999999999</v>
      </c>
      <c r="J3374" s="1">
        <v>-5.1909999999999998</v>
      </c>
      <c r="K3374" s="1">
        <v>-4.9749999999999996</v>
      </c>
      <c r="L3374" s="1">
        <v>-3.0230000000000001</v>
      </c>
      <c r="M3374" s="1">
        <v>-3.4950000000000001</v>
      </c>
      <c r="N3374" s="1">
        <v>-4.2220000000000004</v>
      </c>
      <c r="O3374" s="1">
        <v>-4.7759999999999998</v>
      </c>
      <c r="P3374" s="1">
        <v>-7.2080000000000002</v>
      </c>
    </row>
    <row r="3375" spans="1:16">
      <c r="A3375" s="83">
        <v>2</v>
      </c>
      <c r="B3375" s="83">
        <v>2023</v>
      </c>
      <c r="C3375" s="84" t="s">
        <v>572</v>
      </c>
      <c r="D3375" s="84" t="s">
        <v>578</v>
      </c>
      <c r="F3375" s="1" t="s">
        <v>618</v>
      </c>
      <c r="G3375" s="1">
        <v>7.0019999999999998</v>
      </c>
      <c r="H3375" s="1">
        <v>9.4849999999999994</v>
      </c>
      <c r="I3375" s="1">
        <v>9.7249999999999996</v>
      </c>
      <c r="J3375" s="1">
        <v>10.275</v>
      </c>
      <c r="K3375" s="1">
        <v>10.614000000000001</v>
      </c>
      <c r="L3375" s="1">
        <v>10.61</v>
      </c>
      <c r="M3375" s="1">
        <v>10.416</v>
      </c>
      <c r="N3375" s="1">
        <v>10.355</v>
      </c>
      <c r="O3375" s="1">
        <v>10.538</v>
      </c>
      <c r="P3375" s="1">
        <v>10.724</v>
      </c>
    </row>
    <row r="3376" spans="1:16">
      <c r="A3376" s="83">
        <v>2</v>
      </c>
      <c r="B3376" s="83">
        <v>2023</v>
      </c>
      <c r="C3376" s="84" t="s">
        <v>572</v>
      </c>
      <c r="D3376" s="84" t="s">
        <v>578</v>
      </c>
      <c r="F3376" s="1" t="s">
        <v>503</v>
      </c>
      <c r="G3376" s="1">
        <v>-4.8140000000000001</v>
      </c>
      <c r="H3376" s="1">
        <v>-11.231999999999999</v>
      </c>
      <c r="I3376" s="1">
        <v>-12.788</v>
      </c>
      <c r="J3376" s="1">
        <v>-13.81</v>
      </c>
      <c r="K3376" s="1">
        <v>12.073</v>
      </c>
      <c r="L3376" s="1">
        <v>17.555</v>
      </c>
      <c r="M3376" s="1">
        <v>0.52600000000000002</v>
      </c>
      <c r="N3376" s="1">
        <v>-9.8870000000000005</v>
      </c>
      <c r="O3376" s="1">
        <v>-9.6440000000000001</v>
      </c>
      <c r="P3376" s="1">
        <v>-10.372</v>
      </c>
    </row>
    <row r="3377" spans="1:16">
      <c r="A3377" s="83">
        <v>2</v>
      </c>
      <c r="B3377" s="83">
        <v>2023</v>
      </c>
      <c r="C3377" s="84" t="s">
        <v>572</v>
      </c>
      <c r="D3377" s="84" t="s">
        <v>578</v>
      </c>
      <c r="F3377" s="1" t="s">
        <v>296</v>
      </c>
      <c r="G3377" s="1">
        <v>4.9000000000000002E-2</v>
      </c>
      <c r="H3377" s="1">
        <v>0.22900000000000001</v>
      </c>
      <c r="I3377" s="1">
        <v>0.89900000000000002</v>
      </c>
      <c r="J3377" s="1">
        <v>1.599</v>
      </c>
      <c r="K3377" s="1">
        <v>1.8819999999999999</v>
      </c>
      <c r="L3377" s="1">
        <v>1.877</v>
      </c>
      <c r="M3377" s="1">
        <v>1.653</v>
      </c>
      <c r="N3377" s="1">
        <v>1.5169999999999999</v>
      </c>
      <c r="O3377" s="1">
        <v>1.0269999999999999</v>
      </c>
      <c r="P3377" s="1">
        <v>1.0589999999999999</v>
      </c>
    </row>
    <row r="3378" spans="1:16">
      <c r="A3378" s="83">
        <v>2</v>
      </c>
      <c r="B3378" s="83">
        <v>2023</v>
      </c>
      <c r="C3378" s="84" t="s">
        <v>572</v>
      </c>
      <c r="D3378" s="84" t="s">
        <v>579</v>
      </c>
      <c r="F3378" s="1" t="s">
        <v>490</v>
      </c>
    </row>
    <row r="3379" spans="1:16">
      <c r="A3379" s="83">
        <v>2</v>
      </c>
      <c r="B3379" s="83">
        <v>2023</v>
      </c>
      <c r="C3379" s="84" t="s">
        <v>572</v>
      </c>
      <c r="D3379" s="84" t="s">
        <v>579</v>
      </c>
      <c r="F3379" s="1" t="s">
        <v>236</v>
      </c>
    </row>
    <row r="3380" spans="1:16">
      <c r="A3380" s="83">
        <v>2</v>
      </c>
      <c r="B3380" s="83">
        <v>2023</v>
      </c>
      <c r="C3380" s="84" t="s">
        <v>572</v>
      </c>
      <c r="D3380" s="84" t="s">
        <v>579</v>
      </c>
      <c r="F3380" s="1" t="s">
        <v>625</v>
      </c>
      <c r="G3380" s="1">
        <v>8.7840000000000007</v>
      </c>
      <c r="H3380" s="1">
        <v>40.86</v>
      </c>
      <c r="I3380" s="1">
        <v>50.185000000000002</v>
      </c>
      <c r="J3380" s="1">
        <v>63.210999999999999</v>
      </c>
      <c r="K3380" s="1">
        <v>73.408000000000001</v>
      </c>
      <c r="L3380" s="1">
        <v>84.917000000000002</v>
      </c>
      <c r="M3380" s="1">
        <v>94.875</v>
      </c>
      <c r="N3380" s="1">
        <v>107.371</v>
      </c>
      <c r="O3380" s="1">
        <v>117.39100000000001</v>
      </c>
      <c r="P3380" s="1">
        <v>128.798</v>
      </c>
    </row>
    <row r="3381" spans="1:16">
      <c r="A3381" s="83">
        <v>2</v>
      </c>
      <c r="B3381" s="83">
        <v>2023</v>
      </c>
      <c r="C3381" s="84" t="s">
        <v>572</v>
      </c>
      <c r="D3381" s="84" t="s">
        <v>579</v>
      </c>
      <c r="F3381" s="1" t="s">
        <v>626</v>
      </c>
    </row>
    <row r="3382" spans="1:16">
      <c r="A3382" s="83">
        <v>2</v>
      </c>
      <c r="B3382" s="83">
        <v>2023</v>
      </c>
      <c r="C3382" s="84" t="s">
        <v>572</v>
      </c>
      <c r="D3382" s="84" t="s">
        <v>579</v>
      </c>
      <c r="F3382" s="1" t="s">
        <v>290</v>
      </c>
      <c r="G3382" s="1">
        <v>-0.94299999999999995</v>
      </c>
      <c r="H3382" s="1">
        <v>1.871</v>
      </c>
      <c r="I3382" s="1">
        <v>-13.513</v>
      </c>
      <c r="J3382" s="1">
        <v>-5.5</v>
      </c>
      <c r="K3382" s="1">
        <v>-24.369</v>
      </c>
      <c r="L3382" s="1">
        <v>-42.536999999999999</v>
      </c>
      <c r="M3382" s="1">
        <v>-44.915999999999997</v>
      </c>
      <c r="N3382" s="1">
        <v>-54.677999999999997</v>
      </c>
      <c r="O3382" s="1">
        <v>-58.972999999999999</v>
      </c>
      <c r="P3382" s="1">
        <v>-63.564999999999998</v>
      </c>
    </row>
    <row r="3383" spans="1:16">
      <c r="A3383" s="83">
        <v>2</v>
      </c>
      <c r="B3383" s="83">
        <v>2023</v>
      </c>
      <c r="C3383" s="84" t="s">
        <v>572</v>
      </c>
      <c r="D3383" s="84" t="s">
        <v>579</v>
      </c>
      <c r="F3383" s="1" t="s">
        <v>627</v>
      </c>
      <c r="G3383" s="1">
        <v>3.8780000000000001</v>
      </c>
      <c r="H3383" s="1">
        <v>3.4350000000000001</v>
      </c>
      <c r="I3383" s="1">
        <v>5.0250000000000004</v>
      </c>
      <c r="J3383" s="1">
        <v>6.3029999999999999</v>
      </c>
      <c r="K3383" s="1">
        <v>8.0510000000000002</v>
      </c>
      <c r="L3383" s="1">
        <v>10.161</v>
      </c>
      <c r="M3383" s="1">
        <v>12.672000000000001</v>
      </c>
      <c r="N3383" s="1">
        <v>15.127000000000001</v>
      </c>
      <c r="O3383" s="1">
        <v>15.443</v>
      </c>
      <c r="P3383" s="1">
        <v>0</v>
      </c>
    </row>
    <row r="3384" spans="1:16">
      <c r="A3384" s="83">
        <v>2</v>
      </c>
      <c r="B3384" s="83">
        <v>2023</v>
      </c>
      <c r="C3384" s="84" t="s">
        <v>572</v>
      </c>
      <c r="D3384" s="84" t="s">
        <v>579</v>
      </c>
      <c r="F3384" s="1" t="s">
        <v>628</v>
      </c>
      <c r="G3384" s="1">
        <v>2.2730000000000001</v>
      </c>
      <c r="H3384" s="1">
        <v>7.3490000000000002</v>
      </c>
      <c r="I3384" s="1">
        <v>12.106</v>
      </c>
      <c r="J3384" s="1">
        <v>15.592000000000001</v>
      </c>
      <c r="K3384" s="1">
        <v>14.461</v>
      </c>
      <c r="L3384" s="1">
        <v>9.4009999999999998</v>
      </c>
      <c r="M3384" s="1">
        <v>6.1879999999999997</v>
      </c>
      <c r="N3384" s="1">
        <v>4.4539999999999997</v>
      </c>
      <c r="O3384" s="1">
        <v>2.851</v>
      </c>
      <c r="P3384" s="1">
        <v>1.6439999999999999</v>
      </c>
    </row>
    <row r="3385" spans="1:16">
      <c r="A3385" s="83">
        <v>2</v>
      </c>
      <c r="B3385" s="83">
        <v>2023</v>
      </c>
      <c r="C3385" s="84" t="s">
        <v>572</v>
      </c>
      <c r="D3385" s="84" t="s">
        <v>579</v>
      </c>
      <c r="F3385" s="1" t="s">
        <v>629</v>
      </c>
      <c r="G3385" s="1">
        <v>0.92200000000000004</v>
      </c>
      <c r="H3385" s="1">
        <v>2.5459999999999998</v>
      </c>
      <c r="I3385" s="1">
        <v>3.4540000000000002</v>
      </c>
      <c r="J3385" s="1">
        <v>3.9039999999999999</v>
      </c>
      <c r="K3385" s="1">
        <v>4.2750000000000004</v>
      </c>
      <c r="L3385" s="1">
        <v>4.657</v>
      </c>
      <c r="M3385" s="1">
        <v>5.1609999999999996</v>
      </c>
      <c r="N3385" s="1">
        <v>5.4989999999999997</v>
      </c>
      <c r="O3385" s="1">
        <v>5.577</v>
      </c>
      <c r="P3385" s="1">
        <v>0</v>
      </c>
    </row>
    <row r="3386" spans="1:16">
      <c r="A3386" s="83">
        <v>2</v>
      </c>
      <c r="B3386" s="83">
        <v>2023</v>
      </c>
      <c r="C3386" s="84" t="s">
        <v>572</v>
      </c>
      <c r="D3386" s="84" t="s">
        <v>579</v>
      </c>
      <c r="F3386" s="1" t="s">
        <v>630</v>
      </c>
      <c r="G3386" s="1">
        <v>0.17499999999999999</v>
      </c>
      <c r="H3386" s="1">
        <v>2.3650000000000002</v>
      </c>
      <c r="I3386" s="1">
        <v>5.0049999999999999</v>
      </c>
      <c r="J3386" s="1">
        <v>7.4550000000000001</v>
      </c>
      <c r="K3386" s="1">
        <v>7.3650000000000002</v>
      </c>
      <c r="L3386" s="1">
        <v>5.5549999999999997</v>
      </c>
      <c r="M3386" s="1">
        <v>3.7349999999999999</v>
      </c>
      <c r="N3386" s="1">
        <v>1.9750000000000001</v>
      </c>
      <c r="O3386" s="1">
        <v>0.97499999999999998</v>
      </c>
      <c r="P3386" s="1">
        <v>0</v>
      </c>
    </row>
    <row r="3387" spans="1:16">
      <c r="A3387" s="83">
        <v>2</v>
      </c>
      <c r="B3387" s="83">
        <v>2023</v>
      </c>
      <c r="C3387" s="84" t="s">
        <v>572</v>
      </c>
      <c r="D3387" s="84" t="s">
        <v>579</v>
      </c>
      <c r="F3387" s="1" t="s">
        <v>631</v>
      </c>
      <c r="G3387" s="1">
        <v>21.369</v>
      </c>
      <c r="H3387" s="1">
        <v>12.124000000000001</v>
      </c>
      <c r="I3387" s="1">
        <v>10.581</v>
      </c>
      <c r="J3387" s="1">
        <v>-8.15</v>
      </c>
      <c r="K3387" s="1">
        <v>-0.57099999999999995</v>
      </c>
      <c r="L3387" s="1">
        <v>-0.114</v>
      </c>
      <c r="M3387" s="1">
        <v>-0.127</v>
      </c>
      <c r="N3387" s="1">
        <v>-0.13400000000000001</v>
      </c>
      <c r="O3387" s="1">
        <v>-0.13700000000000001</v>
      </c>
      <c r="P3387" s="1">
        <v>-0.14000000000000001</v>
      </c>
    </row>
    <row r="3388" spans="1:16">
      <c r="A3388" s="83">
        <v>2</v>
      </c>
      <c r="B3388" s="83">
        <v>2023</v>
      </c>
      <c r="C3388" s="84" t="s">
        <v>572</v>
      </c>
      <c r="D3388" s="84" t="s">
        <v>579</v>
      </c>
      <c r="F3388" s="1" t="s">
        <v>436</v>
      </c>
      <c r="G3388" s="1">
        <v>0.24</v>
      </c>
      <c r="H3388" s="1">
        <v>0.94</v>
      </c>
      <c r="I3388" s="1">
        <v>1.44</v>
      </c>
      <c r="J3388" s="1">
        <v>1.264</v>
      </c>
      <c r="K3388" s="1">
        <v>0.82099999999999995</v>
      </c>
      <c r="L3388" s="1">
        <v>1.0309999999999999</v>
      </c>
      <c r="M3388" s="1">
        <v>1.49</v>
      </c>
      <c r="N3388" s="1">
        <v>1.97</v>
      </c>
      <c r="O3388" s="1">
        <v>2.448</v>
      </c>
      <c r="P3388" s="1">
        <v>3.0419999999999998</v>
      </c>
    </row>
    <row r="3389" spans="1:16">
      <c r="A3389" s="83">
        <v>2</v>
      </c>
      <c r="B3389" s="83">
        <v>2023</v>
      </c>
      <c r="C3389" s="84" t="s">
        <v>572</v>
      </c>
      <c r="D3389" s="84" t="s">
        <v>579</v>
      </c>
      <c r="F3389" s="1" t="s">
        <v>296</v>
      </c>
      <c r="G3389" s="1">
        <v>-3.1259999999999999</v>
      </c>
      <c r="H3389" s="1">
        <v>3.173</v>
      </c>
      <c r="I3389" s="1">
        <v>3.0129999999999999</v>
      </c>
      <c r="J3389" s="1">
        <v>4.1150000000000002</v>
      </c>
      <c r="K3389" s="1">
        <v>4.7080000000000002</v>
      </c>
      <c r="L3389" s="1">
        <v>4.3780000000000001</v>
      </c>
      <c r="M3389" s="1">
        <v>3.274</v>
      </c>
      <c r="N3389" s="1">
        <v>2.2799999999999998</v>
      </c>
      <c r="O3389" s="1">
        <v>1.0940000000000001</v>
      </c>
      <c r="P3389" s="1">
        <v>0.1</v>
      </c>
    </row>
    <row r="3390" spans="1:16">
      <c r="A3390" s="83">
        <v>2</v>
      </c>
      <c r="B3390" s="83">
        <v>2023</v>
      </c>
      <c r="C3390" s="84" t="s">
        <v>572</v>
      </c>
      <c r="D3390" s="84" t="s">
        <v>579</v>
      </c>
      <c r="F3390" s="1" t="s">
        <v>632</v>
      </c>
      <c r="G3390" s="1">
        <v>2.1280000000000001</v>
      </c>
      <c r="H3390" s="1">
        <v>5.1719999999999997</v>
      </c>
      <c r="I3390" s="1">
        <v>7.5279999999999996</v>
      </c>
      <c r="J3390" s="1">
        <v>8.8439999999999994</v>
      </c>
      <c r="K3390" s="1">
        <v>7.84</v>
      </c>
      <c r="L3390" s="1">
        <v>6.31</v>
      </c>
      <c r="M3390" s="1">
        <v>5.0069999999999997</v>
      </c>
      <c r="N3390" s="1">
        <v>3.8239999999999998</v>
      </c>
      <c r="O3390" s="1">
        <v>2.8319999999999999</v>
      </c>
      <c r="P3390" s="1">
        <v>1.2949999999999999</v>
      </c>
    </row>
    <row r="3391" spans="1:16">
      <c r="A3391" s="83">
        <v>2</v>
      </c>
      <c r="B3391" s="83">
        <v>2023</v>
      </c>
      <c r="C3391" s="84" t="s">
        <v>572</v>
      </c>
      <c r="D3391" s="84" t="s">
        <v>579</v>
      </c>
      <c r="F3391" s="1" t="s">
        <v>633</v>
      </c>
      <c r="G3391" s="1">
        <v>2.5209999999999999</v>
      </c>
      <c r="H3391" s="1">
        <v>7.8449999999999998</v>
      </c>
      <c r="I3391" s="1">
        <v>-1.5089999999999999</v>
      </c>
      <c r="J3391" s="1">
        <v>-14.835000000000001</v>
      </c>
      <c r="K3391" s="1">
        <v>-6.0839999999999996</v>
      </c>
      <c r="L3391" s="1">
        <v>0.17100000000000001</v>
      </c>
      <c r="M3391" s="1">
        <v>0.55200000000000005</v>
      </c>
      <c r="N3391" s="1">
        <v>1.409</v>
      </c>
      <c r="O3391" s="1">
        <v>15.988</v>
      </c>
      <c r="P3391" s="1">
        <v>-19.751999999999999</v>
      </c>
    </row>
    <row r="3392" spans="1:16">
      <c r="A3392" s="83">
        <v>2</v>
      </c>
      <c r="B3392" s="83">
        <v>2023</v>
      </c>
      <c r="C3392" s="84" t="s">
        <v>572</v>
      </c>
      <c r="D3392" s="84" t="s">
        <v>579</v>
      </c>
      <c r="F3392" s="1" t="s">
        <v>634</v>
      </c>
      <c r="G3392" s="1">
        <v>-12.849</v>
      </c>
      <c r="H3392" s="1">
        <v>-4.952</v>
      </c>
      <c r="I3392" s="1">
        <v>3.117</v>
      </c>
      <c r="J3392" s="1">
        <v>2.7240000000000002</v>
      </c>
      <c r="K3392" s="1">
        <v>3.3940000000000001</v>
      </c>
      <c r="L3392" s="1">
        <v>2.5459999999999998</v>
      </c>
      <c r="M3392" s="1">
        <v>2.5859999999999999</v>
      </c>
      <c r="N3392" s="1">
        <v>2.073</v>
      </c>
      <c r="O3392" s="1">
        <v>-3.0190000000000001</v>
      </c>
      <c r="P3392" s="1">
        <v>-4.024</v>
      </c>
    </row>
    <row r="3393" spans="1:16">
      <c r="A3393" s="83">
        <v>2</v>
      </c>
      <c r="B3393" s="83">
        <v>2023</v>
      </c>
      <c r="C3393" s="84" t="s">
        <v>572</v>
      </c>
      <c r="D3393" s="84" t="s">
        <v>579</v>
      </c>
      <c r="F3393" s="1" t="s">
        <v>635</v>
      </c>
      <c r="G3393" s="1">
        <v>-21.202000000000002</v>
      </c>
      <c r="H3393" s="1">
        <v>2.4820000000000002</v>
      </c>
      <c r="I3393" s="1">
        <v>2.4620000000000002</v>
      </c>
      <c r="J3393" s="1">
        <v>2.4910000000000001</v>
      </c>
      <c r="K3393" s="1">
        <v>2.5750000000000002</v>
      </c>
      <c r="L3393" s="1">
        <v>2.6749999999999998</v>
      </c>
      <c r="M3393" s="1">
        <v>2.8039999999999998</v>
      </c>
      <c r="N3393" s="1">
        <v>2.875</v>
      </c>
      <c r="O3393" s="1">
        <v>2.9470000000000001</v>
      </c>
      <c r="P3393" s="1">
        <v>3.0190000000000001</v>
      </c>
    </row>
    <row r="3394" spans="1:16">
      <c r="A3394" s="83">
        <v>2</v>
      </c>
      <c r="B3394" s="83">
        <v>2023</v>
      </c>
      <c r="C3394" s="84" t="s">
        <v>572</v>
      </c>
      <c r="D3394" s="84" t="s">
        <v>579</v>
      </c>
      <c r="F3394" s="1" t="s">
        <v>296</v>
      </c>
      <c r="G3394" s="1">
        <v>0.126</v>
      </c>
      <c r="H3394" s="1">
        <v>6.63</v>
      </c>
      <c r="I3394" s="1">
        <v>0.61199999999999999</v>
      </c>
      <c r="J3394" s="1">
        <v>0.246</v>
      </c>
      <c r="K3394" s="1">
        <v>3.4670000000000001</v>
      </c>
      <c r="L3394" s="1">
        <v>1.59</v>
      </c>
      <c r="M3394" s="1">
        <v>1.506</v>
      </c>
      <c r="N3394" s="1">
        <v>2.5129999999999999</v>
      </c>
      <c r="O3394" s="1">
        <v>5.8540000000000001</v>
      </c>
      <c r="P3394" s="1">
        <v>7.3390000000000004</v>
      </c>
    </row>
    <row r="3395" spans="1:16">
      <c r="A3395" s="83">
        <v>2</v>
      </c>
      <c r="B3395" s="83">
        <v>2023</v>
      </c>
      <c r="C3395" s="84" t="s">
        <v>572</v>
      </c>
      <c r="D3395" s="84" t="s">
        <v>579</v>
      </c>
      <c r="F3395" s="1" t="s">
        <v>235</v>
      </c>
    </row>
    <row r="3396" spans="1:16">
      <c r="A3396" s="83">
        <v>2</v>
      </c>
      <c r="B3396" s="83">
        <v>2023</v>
      </c>
      <c r="C3396" s="84" t="s">
        <v>572</v>
      </c>
      <c r="D3396" s="84" t="s">
        <v>579</v>
      </c>
      <c r="F3396" s="1" t="s">
        <v>432</v>
      </c>
      <c r="G3396" s="1">
        <v>15.057</v>
      </c>
      <c r="H3396" s="1">
        <v>30.059000000000001</v>
      </c>
      <c r="I3396" s="1">
        <v>41.225999999999999</v>
      </c>
      <c r="J3396" s="1">
        <v>50.808</v>
      </c>
      <c r="K3396" s="1">
        <v>58.67</v>
      </c>
      <c r="L3396" s="1">
        <v>64.944000000000003</v>
      </c>
      <c r="M3396" s="1">
        <v>68.881</v>
      </c>
      <c r="N3396" s="1">
        <v>70.87</v>
      </c>
      <c r="O3396" s="1">
        <v>72.775999999999996</v>
      </c>
      <c r="P3396" s="1">
        <v>76.227000000000004</v>
      </c>
    </row>
    <row r="3397" spans="1:16">
      <c r="A3397" s="83">
        <v>2</v>
      </c>
      <c r="B3397" s="83">
        <v>2023</v>
      </c>
      <c r="C3397" s="84" t="s">
        <v>572</v>
      </c>
      <c r="D3397" s="84" t="s">
        <v>579</v>
      </c>
      <c r="F3397" s="1" t="s">
        <v>433</v>
      </c>
      <c r="G3397" s="1">
        <v>23.477</v>
      </c>
      <c r="H3397" s="1">
        <v>31.280999999999999</v>
      </c>
      <c r="I3397" s="1">
        <v>34.719000000000001</v>
      </c>
      <c r="J3397" s="1">
        <v>11.868</v>
      </c>
      <c r="K3397" s="1">
        <v>-1.8260000000000001</v>
      </c>
      <c r="L3397" s="1">
        <v>-13.888</v>
      </c>
      <c r="M3397" s="1">
        <v>-20.931000000000001</v>
      </c>
      <c r="N3397" s="1">
        <v>-23.981999999999999</v>
      </c>
      <c r="O3397" s="1">
        <v>-25.448</v>
      </c>
      <c r="P3397" s="1">
        <v>-26.896000000000001</v>
      </c>
    </row>
    <row r="3398" spans="1:16">
      <c r="A3398" s="83">
        <v>2</v>
      </c>
      <c r="B3398" s="83">
        <v>2023</v>
      </c>
      <c r="C3398" s="84" t="s">
        <v>572</v>
      </c>
      <c r="D3398" s="84" t="s">
        <v>580</v>
      </c>
      <c r="F3398" s="1" t="s">
        <v>295</v>
      </c>
      <c r="G3398" s="1">
        <v>0.126</v>
      </c>
      <c r="H3398" s="1">
        <v>2.173</v>
      </c>
      <c r="I3398" s="1">
        <v>7.2670000000000003</v>
      </c>
      <c r="J3398" s="1">
        <v>11.962</v>
      </c>
      <c r="K3398" s="1">
        <v>16.23</v>
      </c>
      <c r="L3398" s="1">
        <v>20.355</v>
      </c>
      <c r="M3398" s="1">
        <v>24.268000000000001</v>
      </c>
      <c r="N3398" s="1">
        <v>29.157</v>
      </c>
      <c r="O3398" s="1">
        <v>34.340000000000003</v>
      </c>
      <c r="P3398" s="1">
        <v>39.304000000000002</v>
      </c>
    </row>
    <row r="3399" spans="1:16">
      <c r="A3399" s="83">
        <v>2</v>
      </c>
      <c r="B3399" s="83">
        <v>2023</v>
      </c>
    </row>
    <row r="3400" spans="1:16">
      <c r="A3400" s="83">
        <v>2</v>
      </c>
      <c r="B3400" s="83">
        <v>2023</v>
      </c>
      <c r="C3400" s="84" t="s">
        <v>570</v>
      </c>
      <c r="F3400" s="1" t="s">
        <v>156</v>
      </c>
    </row>
    <row r="3401" spans="1:16">
      <c r="A3401" s="83">
        <v>2</v>
      </c>
      <c r="B3401" s="83">
        <v>2023</v>
      </c>
      <c r="C3401" s="84" t="s">
        <v>570</v>
      </c>
      <c r="D3401" s="84" t="s">
        <v>578</v>
      </c>
      <c r="F3401" s="1" t="s">
        <v>491</v>
      </c>
    </row>
    <row r="3402" spans="1:16">
      <c r="A3402" s="83">
        <v>2</v>
      </c>
      <c r="B3402" s="83">
        <v>2023</v>
      </c>
      <c r="C3402" s="84" t="s">
        <v>570</v>
      </c>
      <c r="D3402" s="84" t="s">
        <v>578</v>
      </c>
      <c r="F3402" s="1" t="s">
        <v>503</v>
      </c>
      <c r="G3402" s="1">
        <v>-64.31</v>
      </c>
      <c r="H3402" s="1">
        <v>-60.814</v>
      </c>
      <c r="I3402" s="1">
        <v>-18.155999999999999</v>
      </c>
      <c r="J3402" s="1">
        <v>29.77</v>
      </c>
      <c r="K3402" s="1">
        <v>62.308</v>
      </c>
      <c r="L3402" s="1">
        <v>81.465999999999994</v>
      </c>
      <c r="M3402" s="1">
        <v>96.715999999999994</v>
      </c>
      <c r="N3402" s="1">
        <v>106.108</v>
      </c>
      <c r="O3402" s="1">
        <v>111.816</v>
      </c>
      <c r="P3402" s="1">
        <v>116.45699999999999</v>
      </c>
    </row>
    <row r="3403" spans="1:16">
      <c r="A3403" s="83">
        <v>2</v>
      </c>
      <c r="B3403" s="83">
        <v>2023</v>
      </c>
      <c r="C3403" s="84" t="s">
        <v>570</v>
      </c>
      <c r="D3403" s="84" t="s">
        <v>578</v>
      </c>
      <c r="F3403" s="1" t="s">
        <v>532</v>
      </c>
      <c r="G3403" s="1">
        <v>-4.7969999999999997</v>
      </c>
      <c r="H3403" s="1">
        <v>6.8869999999999996</v>
      </c>
      <c r="I3403" s="1">
        <v>29.279</v>
      </c>
      <c r="J3403" s="1">
        <v>46.017000000000003</v>
      </c>
      <c r="K3403" s="1">
        <v>53.070999999999998</v>
      </c>
      <c r="L3403" s="1">
        <v>56.366999999999997</v>
      </c>
      <c r="M3403" s="1">
        <v>58.988</v>
      </c>
      <c r="N3403" s="1">
        <v>61.194000000000003</v>
      </c>
      <c r="O3403" s="1">
        <v>63.125</v>
      </c>
      <c r="P3403" s="1">
        <v>63.954999999999998</v>
      </c>
    </row>
    <row r="3404" spans="1:16">
      <c r="A3404" s="83">
        <v>2</v>
      </c>
      <c r="B3404" s="83">
        <v>2023</v>
      </c>
      <c r="C3404" s="84" t="s">
        <v>570</v>
      </c>
      <c r="D3404" s="84" t="s">
        <v>578</v>
      </c>
      <c r="F3404" s="1" t="s">
        <v>504</v>
      </c>
      <c r="G3404" s="1">
        <v>8.7050000000000001</v>
      </c>
      <c r="H3404" s="1">
        <v>-2.7429999999999999</v>
      </c>
      <c r="I3404" s="1">
        <v>-0.68</v>
      </c>
      <c r="J3404" s="1">
        <v>10.257999999999999</v>
      </c>
      <c r="K3404" s="1">
        <v>21.393999999999998</v>
      </c>
      <c r="L3404" s="1">
        <v>28.963999999999999</v>
      </c>
      <c r="M3404" s="1">
        <v>31.274000000000001</v>
      </c>
      <c r="N3404" s="1">
        <v>31.567</v>
      </c>
      <c r="O3404" s="1">
        <v>31.131</v>
      </c>
      <c r="P3404" s="1">
        <v>31.286999999999999</v>
      </c>
    </row>
    <row r="3405" spans="1:16">
      <c r="A3405" s="83">
        <v>2</v>
      </c>
      <c r="B3405" s="83">
        <v>2023</v>
      </c>
      <c r="C3405" s="84" t="s">
        <v>570</v>
      </c>
      <c r="D3405" s="84" t="s">
        <v>578</v>
      </c>
      <c r="F3405" s="1" t="s">
        <v>636</v>
      </c>
      <c r="G3405" s="1">
        <v>-29.006</v>
      </c>
      <c r="H3405" s="1">
        <v>-16.117999999999999</v>
      </c>
      <c r="I3405" s="1">
        <v>-25.606999999999999</v>
      </c>
      <c r="J3405" s="1">
        <v>-39.798999999999999</v>
      </c>
      <c r="K3405" s="1">
        <v>-46.052</v>
      </c>
      <c r="L3405" s="1">
        <v>12.641999999999999</v>
      </c>
      <c r="M3405" s="1">
        <v>11.88</v>
      </c>
      <c r="N3405" s="1">
        <v>11.063000000000001</v>
      </c>
      <c r="O3405" s="1">
        <v>10.791</v>
      </c>
      <c r="P3405" s="1">
        <v>11.189</v>
      </c>
    </row>
    <row r="3406" spans="1:16">
      <c r="A3406" s="83">
        <v>2</v>
      </c>
      <c r="B3406" s="83">
        <v>2023</v>
      </c>
      <c r="C3406" s="84" t="s">
        <v>570</v>
      </c>
      <c r="D3406" s="84" t="s">
        <v>578</v>
      </c>
      <c r="F3406" s="1" t="s">
        <v>296</v>
      </c>
      <c r="G3406" s="1">
        <v>-7.3209999999999997</v>
      </c>
      <c r="H3406" s="1">
        <v>-9.4060000000000006</v>
      </c>
      <c r="I3406" s="1">
        <v>-7.3310000000000004</v>
      </c>
      <c r="J3406" s="1">
        <v>-4.1989999999999998</v>
      </c>
      <c r="K3406" s="1">
        <v>-3.7</v>
      </c>
      <c r="L3406" s="1">
        <v>-2.1859999999999999</v>
      </c>
      <c r="M3406" s="1">
        <v>-2.1709999999999998</v>
      </c>
      <c r="N3406" s="1">
        <v>-2.5270000000000001</v>
      </c>
      <c r="O3406" s="1">
        <v>-1.9870000000000001</v>
      </c>
      <c r="P3406" s="1">
        <v>-3.4180000000000001</v>
      </c>
    </row>
    <row r="3407" spans="1:16">
      <c r="A3407" s="83">
        <v>2</v>
      </c>
      <c r="B3407" s="83">
        <v>2023</v>
      </c>
      <c r="C3407" s="84" t="s">
        <v>570</v>
      </c>
      <c r="D3407" s="84" t="s">
        <v>579</v>
      </c>
      <c r="F3407" s="1" t="s">
        <v>490</v>
      </c>
    </row>
    <row r="3408" spans="1:16">
      <c r="A3408" s="83">
        <v>2</v>
      </c>
      <c r="B3408" s="83">
        <v>2023</v>
      </c>
      <c r="C3408" s="84" t="s">
        <v>570</v>
      </c>
      <c r="D3408" s="84" t="s">
        <v>579</v>
      </c>
      <c r="F3408" s="1" t="s">
        <v>429</v>
      </c>
    </row>
    <row r="3409" spans="1:16">
      <c r="A3409" s="83">
        <v>2</v>
      </c>
      <c r="B3409" s="83">
        <v>2023</v>
      </c>
      <c r="C3409" s="84" t="s">
        <v>570</v>
      </c>
      <c r="D3409" s="84" t="s">
        <v>579</v>
      </c>
      <c r="F3409" s="1" t="s">
        <v>288</v>
      </c>
      <c r="G3409" s="1">
        <v>16.2</v>
      </c>
      <c r="H3409" s="1">
        <v>38.299999999999997</v>
      </c>
      <c r="I3409" s="1">
        <v>48.9</v>
      </c>
      <c r="J3409" s="1">
        <v>51.1</v>
      </c>
      <c r="K3409" s="1">
        <v>48.8</v>
      </c>
      <c r="L3409" s="1">
        <v>44.6</v>
      </c>
      <c r="M3409" s="1">
        <v>40.9</v>
      </c>
      <c r="N3409" s="1">
        <v>39.9</v>
      </c>
      <c r="O3409" s="1">
        <v>40.1</v>
      </c>
      <c r="P3409" s="1">
        <v>42.8</v>
      </c>
    </row>
    <row r="3410" spans="1:16">
      <c r="A3410" s="83">
        <v>2</v>
      </c>
      <c r="B3410" s="83">
        <v>2023</v>
      </c>
      <c r="C3410" s="84" t="s">
        <v>570</v>
      </c>
      <c r="D3410" s="84" t="s">
        <v>579</v>
      </c>
      <c r="F3410" s="1" t="s">
        <v>436</v>
      </c>
      <c r="G3410" s="1">
        <v>3.8559999999999999</v>
      </c>
      <c r="H3410" s="1">
        <v>7.351</v>
      </c>
      <c r="I3410" s="1">
        <v>8.7319999999999993</v>
      </c>
      <c r="J3410" s="1">
        <v>9.9359999999999999</v>
      </c>
      <c r="K3410" s="1">
        <v>9.9939999999999998</v>
      </c>
      <c r="L3410" s="1">
        <v>10.132999999999999</v>
      </c>
      <c r="M3410" s="1">
        <v>10.638999999999999</v>
      </c>
      <c r="N3410" s="1">
        <v>11.505000000000001</v>
      </c>
      <c r="O3410" s="1">
        <v>12.273</v>
      </c>
      <c r="P3410" s="1">
        <v>13.448</v>
      </c>
    </row>
    <row r="3411" spans="1:16">
      <c r="A3411" s="83">
        <v>2</v>
      </c>
      <c r="B3411" s="83">
        <v>2023</v>
      </c>
      <c r="C3411" s="84" t="s">
        <v>570</v>
      </c>
      <c r="D3411" s="84" t="s">
        <v>579</v>
      </c>
      <c r="F3411" s="1" t="s">
        <v>290</v>
      </c>
      <c r="G3411" s="1">
        <v>0.46800000000000003</v>
      </c>
      <c r="H3411" s="1">
        <v>3.73</v>
      </c>
      <c r="I3411" s="1">
        <v>6.3019999999999996</v>
      </c>
      <c r="J3411" s="1">
        <v>7.4480000000000004</v>
      </c>
      <c r="K3411" s="1">
        <v>8.2870000000000008</v>
      </c>
      <c r="L3411" s="1">
        <v>9.4909999999999997</v>
      </c>
      <c r="M3411" s="1">
        <v>9.4489999999999998</v>
      </c>
      <c r="N3411" s="1">
        <v>10.696999999999999</v>
      </c>
      <c r="O3411" s="1">
        <v>13.257</v>
      </c>
      <c r="P3411" s="1">
        <v>15.909000000000001</v>
      </c>
    </row>
    <row r="3412" spans="1:16">
      <c r="A3412" s="83">
        <v>2</v>
      </c>
      <c r="B3412" s="83">
        <v>2023</v>
      </c>
      <c r="C3412" s="84" t="s">
        <v>570</v>
      </c>
      <c r="D3412" s="84" t="s">
        <v>579</v>
      </c>
      <c r="F3412" s="1" t="s">
        <v>637</v>
      </c>
      <c r="G3412" s="1">
        <v>2.8660000000000001</v>
      </c>
      <c r="H3412" s="1">
        <v>5.8310000000000004</v>
      </c>
      <c r="I3412" s="1">
        <v>7.2690000000000001</v>
      </c>
      <c r="J3412" s="1">
        <v>7.49</v>
      </c>
      <c r="K3412" s="1">
        <v>7.2510000000000003</v>
      </c>
      <c r="L3412" s="1">
        <v>6.984</v>
      </c>
      <c r="M3412" s="1">
        <v>6.7309999999999999</v>
      </c>
      <c r="N3412" s="1">
        <v>6.633</v>
      </c>
      <c r="O3412" s="1">
        <v>6.5549999999999997</v>
      </c>
      <c r="P3412" s="1">
        <v>6.5209999999999999</v>
      </c>
    </row>
    <row r="3413" spans="1:16">
      <c r="A3413" s="83">
        <v>2</v>
      </c>
      <c r="B3413" s="83">
        <v>2023</v>
      </c>
      <c r="C3413" s="84" t="s">
        <v>570</v>
      </c>
      <c r="D3413" s="84" t="s">
        <v>579</v>
      </c>
      <c r="F3413" s="1" t="s">
        <v>498</v>
      </c>
      <c r="G3413" s="1">
        <v>6.0350000000000001</v>
      </c>
      <c r="H3413" s="1">
        <v>12.156000000000001</v>
      </c>
      <c r="I3413" s="1">
        <v>8.8879999999999999</v>
      </c>
      <c r="J3413" s="1">
        <v>6.0869999999999997</v>
      </c>
      <c r="K3413" s="1">
        <v>3.8069999999999999</v>
      </c>
      <c r="L3413" s="1">
        <v>1.2509999999999999</v>
      </c>
      <c r="M3413" s="1">
        <v>0.376</v>
      </c>
      <c r="N3413" s="1">
        <v>0.60599999999999998</v>
      </c>
      <c r="O3413" s="1">
        <v>0.75600000000000001</v>
      </c>
      <c r="P3413" s="1">
        <v>0.90500000000000003</v>
      </c>
    </row>
    <row r="3414" spans="1:16">
      <c r="A3414" s="83">
        <v>2</v>
      </c>
      <c r="B3414" s="83">
        <v>2023</v>
      </c>
      <c r="C3414" s="84" t="s">
        <v>570</v>
      </c>
      <c r="D3414" s="84" t="s">
        <v>579</v>
      </c>
      <c r="F3414" s="1" t="s">
        <v>446</v>
      </c>
      <c r="G3414" s="1">
        <v>2.4750000000000001</v>
      </c>
      <c r="H3414" s="1">
        <v>10.199</v>
      </c>
      <c r="I3414" s="1">
        <v>10.028</v>
      </c>
      <c r="J3414" s="1">
        <v>7.4779999999999998</v>
      </c>
      <c r="K3414" s="1">
        <v>4.2329999999999997</v>
      </c>
      <c r="L3414" s="1">
        <v>1.8640000000000001</v>
      </c>
      <c r="M3414" s="1">
        <v>0.50800000000000001</v>
      </c>
      <c r="N3414" s="1">
        <v>-0.27300000000000002</v>
      </c>
      <c r="O3414" s="1">
        <v>-0.82799999999999996</v>
      </c>
      <c r="P3414" s="1">
        <v>-1.1879999999999999</v>
      </c>
    </row>
    <row r="3415" spans="1:16">
      <c r="A3415" s="83">
        <v>2</v>
      </c>
      <c r="B3415" s="83">
        <v>2023</v>
      </c>
      <c r="C3415" s="84" t="s">
        <v>570</v>
      </c>
      <c r="D3415" s="84" t="s">
        <v>579</v>
      </c>
      <c r="F3415" s="1" t="s">
        <v>620</v>
      </c>
      <c r="G3415" s="1">
        <v>0.31</v>
      </c>
      <c r="H3415" s="1">
        <v>1.3049999999999999</v>
      </c>
      <c r="I3415" s="1">
        <v>2.181</v>
      </c>
      <c r="J3415" s="1">
        <v>2.79</v>
      </c>
      <c r="K3415" s="1">
        <v>3.2109999999999999</v>
      </c>
      <c r="L3415" s="1">
        <v>3.524</v>
      </c>
      <c r="M3415" s="1">
        <v>3.7759999999999998</v>
      </c>
      <c r="N3415" s="1">
        <v>3.9990000000000001</v>
      </c>
      <c r="O3415" s="1">
        <v>4.2069999999999999</v>
      </c>
      <c r="P3415" s="1">
        <v>4.4089999999999998</v>
      </c>
    </row>
    <row r="3416" spans="1:16">
      <c r="A3416" s="83">
        <v>2</v>
      </c>
      <c r="B3416" s="83">
        <v>2023</v>
      </c>
      <c r="C3416" s="84" t="s">
        <v>570</v>
      </c>
      <c r="D3416" s="84" t="s">
        <v>579</v>
      </c>
      <c r="F3416" s="1" t="s">
        <v>600</v>
      </c>
      <c r="G3416" s="1">
        <v>1.27</v>
      </c>
      <c r="H3416" s="1">
        <v>2.02</v>
      </c>
      <c r="I3416" s="1">
        <v>2.5499999999999998</v>
      </c>
      <c r="J3416" s="1">
        <v>2.62</v>
      </c>
      <c r="K3416" s="1">
        <v>2.5299999999999998</v>
      </c>
      <c r="L3416" s="1">
        <v>2.64</v>
      </c>
      <c r="M3416" s="1">
        <v>2.19</v>
      </c>
      <c r="N3416" s="1">
        <v>2.35</v>
      </c>
      <c r="O3416" s="1">
        <v>2.33</v>
      </c>
      <c r="P3416" s="1">
        <v>2.36</v>
      </c>
    </row>
    <row r="3417" spans="1:16">
      <c r="A3417" s="83">
        <v>2</v>
      </c>
      <c r="B3417" s="83">
        <v>2023</v>
      </c>
      <c r="C3417" s="84" t="s">
        <v>570</v>
      </c>
      <c r="D3417" s="84" t="s">
        <v>579</v>
      </c>
      <c r="F3417" s="1" t="s">
        <v>296</v>
      </c>
      <c r="G3417" s="1">
        <v>4.2409999999999997</v>
      </c>
      <c r="H3417" s="1">
        <v>2.1560000000000001</v>
      </c>
      <c r="I3417" s="1">
        <v>5.532</v>
      </c>
      <c r="J3417" s="1">
        <v>4.6369999999999996</v>
      </c>
      <c r="K3417" s="1">
        <v>2.8410000000000002</v>
      </c>
      <c r="L3417" s="1">
        <v>2.0640000000000001</v>
      </c>
      <c r="M3417" s="1">
        <v>1.546</v>
      </c>
      <c r="N3417" s="1">
        <v>1.1830000000000001</v>
      </c>
      <c r="O3417" s="1">
        <v>-0.78900000000000003</v>
      </c>
      <c r="P3417" s="1">
        <v>0.32500000000000001</v>
      </c>
    </row>
    <row r="3418" spans="1:16">
      <c r="A3418" s="83">
        <v>2</v>
      </c>
      <c r="B3418" s="83">
        <v>2023</v>
      </c>
      <c r="C3418" s="84" t="s">
        <v>570</v>
      </c>
      <c r="D3418" s="84" t="s">
        <v>579</v>
      </c>
      <c r="F3418" s="1" t="s">
        <v>431</v>
      </c>
      <c r="G3418" s="1">
        <v>2.9430000000000001</v>
      </c>
      <c r="H3418" s="1">
        <v>11.987</v>
      </c>
      <c r="I3418" s="1">
        <v>13.686999999999999</v>
      </c>
      <c r="J3418" s="1">
        <v>12.757</v>
      </c>
      <c r="K3418" s="1">
        <v>12.055999999999999</v>
      </c>
      <c r="L3418" s="1">
        <v>12.121</v>
      </c>
      <c r="M3418" s="1">
        <v>12.391999999999999</v>
      </c>
      <c r="N3418" s="1">
        <v>12.425000000000001</v>
      </c>
      <c r="O3418" s="1">
        <v>11.315</v>
      </c>
      <c r="P3418" s="1">
        <v>10.901999999999999</v>
      </c>
    </row>
    <row r="3419" spans="1:16">
      <c r="A3419" s="83">
        <v>2</v>
      </c>
      <c r="B3419" s="83">
        <v>2023</v>
      </c>
      <c r="C3419" s="84" t="s">
        <v>570</v>
      </c>
      <c r="D3419" s="84" t="s">
        <v>580</v>
      </c>
      <c r="F3419" s="1" t="s">
        <v>621</v>
      </c>
    </row>
    <row r="3420" spans="1:16">
      <c r="A3420" s="83">
        <v>2</v>
      </c>
      <c r="B3420" s="83">
        <v>2023</v>
      </c>
      <c r="C3420" s="84" t="s">
        <v>570</v>
      </c>
      <c r="D3420" s="84" t="s">
        <v>580</v>
      </c>
      <c r="F3420" s="1" t="s">
        <v>565</v>
      </c>
      <c r="G3420" s="1">
        <v>181.19300000000001</v>
      </c>
      <c r="H3420" s="1">
        <v>182.553</v>
      </c>
      <c r="I3420" s="1">
        <v>116.944</v>
      </c>
      <c r="J3420" s="1">
        <v>85.575999999999993</v>
      </c>
      <c r="K3420" s="1">
        <v>76.63</v>
      </c>
      <c r="L3420" s="1">
        <v>71.314999999999998</v>
      </c>
      <c r="M3420" s="1">
        <v>63.402000000000001</v>
      </c>
      <c r="N3420" s="1">
        <v>54.386000000000003</v>
      </c>
      <c r="O3420" s="1">
        <v>45.762</v>
      </c>
      <c r="P3420" s="1">
        <v>40.767000000000003</v>
      </c>
    </row>
    <row r="3421" spans="1:16">
      <c r="A3421" s="83">
        <v>2</v>
      </c>
      <c r="B3421" s="83">
        <v>2023</v>
      </c>
      <c r="C3421" s="84" t="s">
        <v>570</v>
      </c>
      <c r="D3421" s="84" t="s">
        <v>580</v>
      </c>
      <c r="F3421" s="1" t="s">
        <v>295</v>
      </c>
      <c r="G3421" s="1">
        <v>2.4209999999999998</v>
      </c>
      <c r="H3421" s="1">
        <v>16.521999999999998</v>
      </c>
      <c r="I3421" s="1">
        <v>26.222000000000001</v>
      </c>
      <c r="J3421" s="1">
        <v>31.707000000000001</v>
      </c>
      <c r="K3421" s="1">
        <v>35.456000000000003</v>
      </c>
      <c r="L3421" s="1">
        <v>37.630000000000003</v>
      </c>
      <c r="M3421" s="1">
        <v>37.726999999999997</v>
      </c>
      <c r="N3421" s="1">
        <v>37.159999999999997</v>
      </c>
      <c r="O3421" s="1">
        <v>35.994999999999997</v>
      </c>
      <c r="P3421" s="1">
        <v>34.582000000000001</v>
      </c>
    </row>
    <row r="3422" spans="1:16">
      <c r="A3422" s="83">
        <v>2</v>
      </c>
      <c r="B3422" s="83">
        <v>2023</v>
      </c>
    </row>
    <row r="3423" spans="1:16">
      <c r="A3423" s="83">
        <v>2</v>
      </c>
      <c r="B3423" s="83">
        <v>2023</v>
      </c>
      <c r="C3423" s="84" t="s">
        <v>571</v>
      </c>
      <c r="F3423" s="1" t="s">
        <v>159</v>
      </c>
    </row>
    <row r="3424" spans="1:16">
      <c r="A3424" s="83">
        <v>2</v>
      </c>
      <c r="B3424" s="83">
        <v>2023</v>
      </c>
      <c r="C3424" s="84" t="s">
        <v>571</v>
      </c>
      <c r="D3424" s="84" t="s">
        <v>578</v>
      </c>
      <c r="F3424" s="1" t="s">
        <v>491</v>
      </c>
    </row>
    <row r="3425" spans="1:16">
      <c r="A3425" s="83">
        <v>2</v>
      </c>
      <c r="B3425" s="83">
        <v>2023</v>
      </c>
      <c r="C3425" s="84" t="s">
        <v>571</v>
      </c>
      <c r="D3425" s="84" t="s">
        <v>578</v>
      </c>
      <c r="F3425" s="1" t="s">
        <v>503</v>
      </c>
      <c r="G3425" s="1">
        <v>13.015000000000001</v>
      </c>
      <c r="H3425" s="1">
        <v>-2.6230000000000002</v>
      </c>
      <c r="I3425" s="1">
        <v>2.774</v>
      </c>
      <c r="J3425" s="1">
        <v>-22.791</v>
      </c>
      <c r="K3425" s="1">
        <v>-26.14</v>
      </c>
      <c r="L3425" s="1">
        <v>-26.853000000000002</v>
      </c>
      <c r="M3425" s="1">
        <v>-21.157</v>
      </c>
      <c r="N3425" s="1">
        <v>-19.669</v>
      </c>
      <c r="O3425" s="1">
        <v>-22.919</v>
      </c>
      <c r="P3425" s="1">
        <v>-38.997999999999998</v>
      </c>
    </row>
    <row r="3426" spans="1:16">
      <c r="A3426" s="83">
        <v>2</v>
      </c>
      <c r="B3426" s="83">
        <v>2023</v>
      </c>
      <c r="C3426" s="84" t="s">
        <v>571</v>
      </c>
      <c r="D3426" s="84" t="s">
        <v>578</v>
      </c>
      <c r="F3426" s="1" t="s">
        <v>532</v>
      </c>
      <c r="G3426" s="1">
        <v>-4.6379999999999999</v>
      </c>
      <c r="H3426" s="1">
        <v>0.82</v>
      </c>
      <c r="I3426" s="1">
        <v>3.5760000000000001</v>
      </c>
      <c r="J3426" s="1">
        <v>6.383</v>
      </c>
      <c r="K3426" s="1">
        <v>9.8930000000000007</v>
      </c>
      <c r="L3426" s="1">
        <v>10.609</v>
      </c>
      <c r="M3426" s="1">
        <v>10.97</v>
      </c>
      <c r="N3426" s="1">
        <v>11.388</v>
      </c>
      <c r="O3426" s="1">
        <v>11.401999999999999</v>
      </c>
      <c r="P3426" s="1">
        <v>11.611000000000001</v>
      </c>
    </row>
    <row r="3427" spans="1:16">
      <c r="A3427" s="83">
        <v>2</v>
      </c>
      <c r="B3427" s="83">
        <v>2023</v>
      </c>
      <c r="C3427" s="84" t="s">
        <v>571</v>
      </c>
      <c r="D3427" s="84" t="s">
        <v>578</v>
      </c>
      <c r="F3427" s="1" t="s">
        <v>504</v>
      </c>
      <c r="G3427" s="1">
        <v>-13.478</v>
      </c>
      <c r="H3427" s="1">
        <v>-16.510999999999999</v>
      </c>
      <c r="I3427" s="1">
        <v>2.3260000000000001</v>
      </c>
      <c r="J3427" s="1">
        <v>16.481000000000002</v>
      </c>
      <c r="K3427" s="1">
        <v>21.006</v>
      </c>
      <c r="L3427" s="1">
        <v>18.702000000000002</v>
      </c>
      <c r="M3427" s="1">
        <v>15.887</v>
      </c>
      <c r="N3427" s="1">
        <v>12.932</v>
      </c>
      <c r="O3427" s="1">
        <v>9.5350000000000001</v>
      </c>
      <c r="P3427" s="1">
        <v>-2.0659999999999998</v>
      </c>
    </row>
    <row r="3428" spans="1:16">
      <c r="A3428" s="83">
        <v>2</v>
      </c>
      <c r="B3428" s="83">
        <v>2023</v>
      </c>
      <c r="C3428" s="84" t="s">
        <v>571</v>
      </c>
      <c r="D3428" s="84" t="s">
        <v>578</v>
      </c>
      <c r="F3428" s="1" t="s">
        <v>296</v>
      </c>
      <c r="G3428" s="1">
        <v>-2.3620000000000001</v>
      </c>
      <c r="H3428" s="1">
        <v>-3.1779999999999999</v>
      </c>
      <c r="I3428" s="1">
        <v>-2.9329999999999998</v>
      </c>
      <c r="J3428" s="1">
        <v>-4.8520000000000003</v>
      </c>
      <c r="K3428" s="1">
        <v>-5.2190000000000003</v>
      </c>
      <c r="L3428" s="1">
        <v>-6.1189999999999998</v>
      </c>
      <c r="M3428" s="1">
        <v>-6.4370000000000003</v>
      </c>
      <c r="N3428" s="1">
        <v>-7</v>
      </c>
      <c r="O3428" s="1">
        <v>-9.0220000000000002</v>
      </c>
      <c r="P3428" s="1">
        <v>-8.7859999999999996</v>
      </c>
    </row>
    <row r="3429" spans="1:16">
      <c r="A3429" s="83">
        <v>2</v>
      </c>
      <c r="B3429" s="83">
        <v>2023</v>
      </c>
      <c r="C3429" s="84" t="s">
        <v>571</v>
      </c>
      <c r="D3429" s="84" t="s">
        <v>579</v>
      </c>
      <c r="F3429" s="1" t="s">
        <v>490</v>
      </c>
    </row>
    <row r="3430" spans="1:16">
      <c r="A3430" s="83">
        <v>2</v>
      </c>
      <c r="B3430" s="83">
        <v>2023</v>
      </c>
      <c r="C3430" s="84" t="s">
        <v>571</v>
      </c>
      <c r="D3430" s="84" t="s">
        <v>579</v>
      </c>
      <c r="F3430" s="1" t="s">
        <v>429</v>
      </c>
    </row>
    <row r="3431" spans="1:16">
      <c r="A3431" s="83">
        <v>2</v>
      </c>
      <c r="B3431" s="83">
        <v>2023</v>
      </c>
      <c r="C3431" s="84" t="s">
        <v>571</v>
      </c>
      <c r="D3431" s="84" t="s">
        <v>579</v>
      </c>
      <c r="F3431" s="1" t="s">
        <v>290</v>
      </c>
      <c r="G3431" s="1">
        <v>-18.681000000000001</v>
      </c>
      <c r="H3431" s="1">
        <v>-21.611999999999998</v>
      </c>
      <c r="I3431" s="1">
        <v>-25.382999999999999</v>
      </c>
      <c r="J3431" s="1">
        <v>-27.491</v>
      </c>
      <c r="K3431" s="1">
        <v>-27.347000000000001</v>
      </c>
      <c r="L3431" s="1">
        <v>-25.931999999999999</v>
      </c>
      <c r="M3431" s="1">
        <v>-22.68</v>
      </c>
      <c r="N3431" s="1">
        <v>-24.812000000000001</v>
      </c>
      <c r="O3431" s="1">
        <v>-26.148</v>
      </c>
      <c r="P3431" s="1">
        <v>-25.513000000000002</v>
      </c>
    </row>
    <row r="3432" spans="1:16">
      <c r="A3432" s="83">
        <v>2</v>
      </c>
      <c r="B3432" s="83">
        <v>2023</v>
      </c>
      <c r="C3432" s="84" t="s">
        <v>571</v>
      </c>
      <c r="D3432" s="84" t="s">
        <v>579</v>
      </c>
      <c r="F3432" s="1" t="s">
        <v>454</v>
      </c>
      <c r="G3432" s="1">
        <v>29.46</v>
      </c>
      <c r="H3432" s="1">
        <v>9.3390000000000004</v>
      </c>
      <c r="I3432" s="1">
        <v>9.3889999999999993</v>
      </c>
      <c r="J3432" s="1">
        <v>9.6780000000000008</v>
      </c>
      <c r="K3432" s="1">
        <v>9.9770000000000003</v>
      </c>
      <c r="L3432" s="1">
        <v>10.212</v>
      </c>
      <c r="M3432" s="1">
        <v>10.236000000000001</v>
      </c>
      <c r="N3432" s="1">
        <v>10.475</v>
      </c>
      <c r="O3432" s="1">
        <v>10.555</v>
      </c>
      <c r="P3432" s="1">
        <v>10.696</v>
      </c>
    </row>
    <row r="3433" spans="1:16">
      <c r="A3433" s="83">
        <v>2</v>
      </c>
      <c r="B3433" s="83">
        <v>2023</v>
      </c>
      <c r="C3433" s="84" t="s">
        <v>571</v>
      </c>
      <c r="D3433" s="84" t="s">
        <v>579</v>
      </c>
      <c r="F3433" s="1" t="s">
        <v>288</v>
      </c>
      <c r="G3433" s="1">
        <v>-0.65700000000000003</v>
      </c>
      <c r="H3433" s="1">
        <v>2.2709999999999999</v>
      </c>
      <c r="I3433" s="1">
        <v>6.31</v>
      </c>
      <c r="J3433" s="1">
        <v>7.1440000000000001</v>
      </c>
      <c r="K3433" s="1">
        <v>9.0679999999999996</v>
      </c>
      <c r="L3433" s="1">
        <v>11.476000000000001</v>
      </c>
      <c r="M3433" s="1">
        <v>13.494999999999999</v>
      </c>
      <c r="N3433" s="1">
        <v>16.109000000000002</v>
      </c>
      <c r="O3433" s="1">
        <v>19.215</v>
      </c>
      <c r="P3433" s="1">
        <v>22.516999999999999</v>
      </c>
    </row>
    <row r="3434" spans="1:16">
      <c r="A3434" s="83">
        <v>2</v>
      </c>
      <c r="B3434" s="83">
        <v>2023</v>
      </c>
      <c r="C3434" s="84" t="s">
        <v>571</v>
      </c>
      <c r="D3434" s="84" t="s">
        <v>579</v>
      </c>
      <c r="F3434" s="1" t="s">
        <v>446</v>
      </c>
      <c r="G3434" s="1">
        <v>7.8959999999999999</v>
      </c>
      <c r="H3434" s="1">
        <v>4.4009999999999998</v>
      </c>
      <c r="I3434" s="1">
        <v>9.3230000000000004</v>
      </c>
      <c r="J3434" s="1">
        <v>4.5880000000000001</v>
      </c>
      <c r="K3434" s="1">
        <v>10.499000000000001</v>
      </c>
      <c r="L3434" s="1">
        <v>11.308999999999999</v>
      </c>
      <c r="M3434" s="1">
        <v>11.488</v>
      </c>
      <c r="N3434" s="1">
        <v>11.071999999999999</v>
      </c>
      <c r="O3434" s="1">
        <v>10.359</v>
      </c>
      <c r="P3434" s="1">
        <v>12.29</v>
      </c>
    </row>
    <row r="3435" spans="1:16">
      <c r="A3435" s="83">
        <v>2</v>
      </c>
      <c r="B3435" s="83">
        <v>2023</v>
      </c>
      <c r="C3435" s="84" t="s">
        <v>571</v>
      </c>
      <c r="D3435" s="84" t="s">
        <v>579</v>
      </c>
      <c r="F3435" s="1" t="s">
        <v>544</v>
      </c>
      <c r="G3435" s="1">
        <v>56.146000000000001</v>
      </c>
      <c r="H3435" s="1">
        <v>-18.895</v>
      </c>
      <c r="I3435" s="1">
        <v>3.8490000000000002</v>
      </c>
      <c r="J3435" s="1">
        <v>0.25800000000000001</v>
      </c>
      <c r="K3435" s="1">
        <v>-0.76100000000000001</v>
      </c>
      <c r="L3435" s="1">
        <v>-1.6279999999999999</v>
      </c>
      <c r="M3435" s="1">
        <v>-1.5</v>
      </c>
      <c r="N3435" s="1">
        <v>-0.98499999999999999</v>
      </c>
      <c r="O3435" s="1">
        <v>-1.0229999999999999</v>
      </c>
      <c r="P3435" s="1">
        <v>-0.88500000000000001</v>
      </c>
    </row>
    <row r="3436" spans="1:16">
      <c r="A3436" s="83">
        <v>2</v>
      </c>
      <c r="B3436" s="83">
        <v>2023</v>
      </c>
      <c r="C3436" s="84" t="s">
        <v>571</v>
      </c>
      <c r="D3436" s="84" t="s">
        <v>579</v>
      </c>
      <c r="F3436" s="1" t="s">
        <v>600</v>
      </c>
      <c r="G3436" s="1">
        <v>-0.626</v>
      </c>
      <c r="H3436" s="1">
        <v>-1.528</v>
      </c>
      <c r="I3436" s="1">
        <v>-3.0390000000000001</v>
      </c>
      <c r="J3436" s="1">
        <v>-3.8090000000000002</v>
      </c>
      <c r="K3436" s="1">
        <v>-3.6190000000000002</v>
      </c>
      <c r="L3436" s="1">
        <v>-3.36</v>
      </c>
      <c r="M3436" s="1">
        <v>-2.3889999999999998</v>
      </c>
      <c r="N3436" s="1">
        <v>-2.34</v>
      </c>
      <c r="O3436" s="1">
        <v>-2.0299999999999998</v>
      </c>
      <c r="P3436" s="1">
        <v>-1.6</v>
      </c>
    </row>
    <row r="3437" spans="1:16">
      <c r="A3437" s="83">
        <v>2</v>
      </c>
      <c r="B3437" s="83">
        <v>2023</v>
      </c>
      <c r="C3437" s="84" t="s">
        <v>571</v>
      </c>
      <c r="D3437" s="84" t="s">
        <v>579</v>
      </c>
      <c r="F3437" s="1" t="s">
        <v>436</v>
      </c>
      <c r="G3437" s="1">
        <v>-3.1789999999999998</v>
      </c>
      <c r="H3437" s="1">
        <v>-9.82</v>
      </c>
      <c r="I3437" s="1">
        <v>-25.24</v>
      </c>
      <c r="J3437" s="1">
        <v>-19.486000000000001</v>
      </c>
      <c r="K3437" s="1">
        <v>-10.676</v>
      </c>
      <c r="L3437" s="1">
        <v>-4.0359999999999996</v>
      </c>
      <c r="M3437" s="1">
        <v>2.387</v>
      </c>
      <c r="N3437" s="1">
        <v>7.96</v>
      </c>
      <c r="O3437" s="1">
        <v>14.776</v>
      </c>
      <c r="P3437" s="1">
        <v>23.899000000000001</v>
      </c>
    </row>
    <row r="3438" spans="1:16">
      <c r="A3438" s="83">
        <v>2</v>
      </c>
      <c r="B3438" s="83">
        <v>2023</v>
      </c>
      <c r="C3438" s="84" t="s">
        <v>571</v>
      </c>
      <c r="D3438" s="84" t="s">
        <v>579</v>
      </c>
      <c r="F3438" s="1" t="s">
        <v>638</v>
      </c>
      <c r="G3438" s="1">
        <v>6.0979999999999999</v>
      </c>
      <c r="H3438" s="1">
        <v>1.8440000000000001</v>
      </c>
      <c r="I3438" s="1">
        <v>2.1</v>
      </c>
      <c r="J3438" s="1">
        <v>1.798</v>
      </c>
      <c r="K3438" s="1">
        <v>1.8140000000000001</v>
      </c>
      <c r="L3438" s="1">
        <v>1.839</v>
      </c>
      <c r="M3438" s="1">
        <v>1.7529999999999999</v>
      </c>
      <c r="N3438" s="1">
        <v>1.7070000000000001</v>
      </c>
      <c r="O3438" s="1">
        <v>1.8069999999999999</v>
      </c>
      <c r="P3438" s="1">
        <v>1.8640000000000001</v>
      </c>
    </row>
    <row r="3439" spans="1:16">
      <c r="A3439" s="83">
        <v>2</v>
      </c>
      <c r="B3439" s="83">
        <v>2023</v>
      </c>
      <c r="C3439" s="84" t="s">
        <v>571</v>
      </c>
      <c r="D3439" s="84" t="s">
        <v>579</v>
      </c>
      <c r="F3439" s="1" t="s">
        <v>639</v>
      </c>
      <c r="G3439" s="1">
        <v>15.920999999999999</v>
      </c>
      <c r="H3439" s="1">
        <v>0</v>
      </c>
      <c r="I3439" s="1">
        <v>0</v>
      </c>
      <c r="J3439" s="1">
        <v>0</v>
      </c>
      <c r="K3439" s="1">
        <v>0</v>
      </c>
      <c r="L3439" s="1">
        <v>0</v>
      </c>
      <c r="M3439" s="1">
        <v>0</v>
      </c>
      <c r="N3439" s="1">
        <v>0</v>
      </c>
      <c r="O3439" s="1">
        <v>0</v>
      </c>
      <c r="P3439" s="1">
        <v>0</v>
      </c>
    </row>
    <row r="3440" spans="1:16">
      <c r="A3440" s="83">
        <v>2</v>
      </c>
      <c r="B3440" s="83">
        <v>2023</v>
      </c>
      <c r="C3440" s="84" t="s">
        <v>571</v>
      </c>
      <c r="D3440" s="84" t="s">
        <v>579</v>
      </c>
      <c r="F3440" s="1" t="s">
        <v>296</v>
      </c>
      <c r="G3440" s="1">
        <v>32.29</v>
      </c>
      <c r="H3440" s="1">
        <v>14.477</v>
      </c>
      <c r="I3440" s="1">
        <v>-6.5110000000000001</v>
      </c>
      <c r="J3440" s="1">
        <v>0.75</v>
      </c>
      <c r="K3440" s="1">
        <v>10.29</v>
      </c>
      <c r="L3440" s="1">
        <v>16.722000000000001</v>
      </c>
      <c r="M3440" s="1">
        <v>8.2050000000000001</v>
      </c>
      <c r="N3440" s="1">
        <v>11.426</v>
      </c>
      <c r="O3440" s="1">
        <v>12.91</v>
      </c>
      <c r="P3440" s="1">
        <v>17.245000000000001</v>
      </c>
    </row>
    <row r="3441" spans="1:17">
      <c r="A3441" s="83">
        <v>2</v>
      </c>
      <c r="B3441" s="83">
        <v>2023</v>
      </c>
      <c r="C3441" s="84" t="s">
        <v>571</v>
      </c>
      <c r="D3441" s="84" t="s">
        <v>579</v>
      </c>
      <c r="F3441" s="1" t="s">
        <v>431</v>
      </c>
      <c r="G3441" s="1">
        <v>-58.042999999999999</v>
      </c>
      <c r="H3441" s="1">
        <v>-7.2039999999999997</v>
      </c>
      <c r="I3441" s="1">
        <v>4.0369999999999999</v>
      </c>
      <c r="J3441" s="1">
        <v>-0.93500000000000005</v>
      </c>
      <c r="K3441" s="1">
        <v>-1.593</v>
      </c>
      <c r="L3441" s="1">
        <v>-1.181</v>
      </c>
      <c r="M3441" s="1">
        <v>2.67</v>
      </c>
      <c r="N3441" s="1">
        <v>0.64</v>
      </c>
      <c r="O3441" s="1">
        <v>-1.22</v>
      </c>
      <c r="P3441" s="1">
        <v>-1.7689999999999999</v>
      </c>
    </row>
    <row r="3442" spans="1:17">
      <c r="A3442" s="83">
        <v>2</v>
      </c>
      <c r="B3442" s="83">
        <v>2023</v>
      </c>
      <c r="C3442" s="84" t="s">
        <v>571</v>
      </c>
      <c r="D3442" s="84" t="s">
        <v>580</v>
      </c>
      <c r="F3442" s="1" t="s">
        <v>621</v>
      </c>
    </row>
    <row r="3443" spans="1:17">
      <c r="A3443" s="83">
        <v>2</v>
      </c>
      <c r="B3443" s="83">
        <v>2023</v>
      </c>
      <c r="C3443" s="84" t="s">
        <v>571</v>
      </c>
      <c r="D3443" s="84" t="s">
        <v>580</v>
      </c>
      <c r="F3443" s="1" t="s">
        <v>296</v>
      </c>
      <c r="G3443" s="1">
        <v>13.141999999999999</v>
      </c>
      <c r="H3443" s="1">
        <v>7.0759999999999996</v>
      </c>
      <c r="I3443" s="1">
        <v>6.5469999999999997</v>
      </c>
      <c r="J3443" s="1">
        <v>9.8840000000000003</v>
      </c>
      <c r="K3443" s="1">
        <v>9.9380000000000006</v>
      </c>
      <c r="L3443" s="1">
        <v>13.651</v>
      </c>
      <c r="M3443" s="1">
        <v>11.462999999999999</v>
      </c>
      <c r="N3443" s="1">
        <v>12.329000000000001</v>
      </c>
      <c r="O3443" s="1">
        <v>12.236000000000001</v>
      </c>
      <c r="P3443" s="1">
        <v>12.849</v>
      </c>
    </row>
    <row r="3444" spans="1:17">
      <c r="A3444" s="83">
        <v>2</v>
      </c>
      <c r="B3444" s="83">
        <v>2023</v>
      </c>
      <c r="C3444" s="84" t="s">
        <v>571</v>
      </c>
      <c r="D3444" s="84" t="s">
        <v>580</v>
      </c>
      <c r="F3444" s="1" t="s">
        <v>295</v>
      </c>
      <c r="G3444" s="1">
        <v>0.82</v>
      </c>
      <c r="H3444" s="1">
        <v>5.1550000000000002</v>
      </c>
      <c r="I3444" s="1">
        <v>7.5590000000000002</v>
      </c>
      <c r="J3444" s="1">
        <v>7.7530000000000001</v>
      </c>
      <c r="K3444" s="1">
        <v>7.98</v>
      </c>
      <c r="L3444" s="1">
        <v>9.407</v>
      </c>
      <c r="M3444" s="1">
        <v>9.6739999999999995</v>
      </c>
      <c r="N3444" s="1">
        <v>8.8710000000000004</v>
      </c>
      <c r="O3444" s="1">
        <v>9.4019999999999992</v>
      </c>
      <c r="P3444" s="1">
        <v>12.263999999999999</v>
      </c>
    </row>
    <row r="3445" spans="1:17">
      <c r="A3445" s="83">
        <v>2</v>
      </c>
      <c r="B3445" s="83">
        <v>2023</v>
      </c>
    </row>
    <row r="3446" spans="1:17">
      <c r="A3446" s="83">
        <v>2</v>
      </c>
      <c r="B3446" s="83">
        <v>2023</v>
      </c>
      <c r="C3446" s="84" t="s">
        <v>575</v>
      </c>
      <c r="D3446" s="84" t="s">
        <v>586</v>
      </c>
      <c r="F3446" s="1" t="s">
        <v>640</v>
      </c>
      <c r="G3446" s="1">
        <v>-1409.7539999999999</v>
      </c>
      <c r="H3446" s="1">
        <v>-1576.288</v>
      </c>
      <c r="I3446" s="1">
        <v>-1752.289</v>
      </c>
      <c r="J3446" s="1">
        <v>-1715.6849999999999</v>
      </c>
      <c r="K3446" s="1">
        <v>-1706.28</v>
      </c>
      <c r="L3446" s="1">
        <v>-1928.7460000000001</v>
      </c>
      <c r="M3446" s="1">
        <v>-1847.1990000000001</v>
      </c>
      <c r="N3446" s="1">
        <v>-2115.0520000000001</v>
      </c>
      <c r="O3446" s="1">
        <v>-2291.1129999999998</v>
      </c>
      <c r="P3446" s="1">
        <v>-2479.8310000000001</v>
      </c>
      <c r="Q3446" s="1">
        <v>-2850.6320000000001</v>
      </c>
    </row>
    <row r="3448" spans="1:17">
      <c r="A3448" s="83">
        <v>5</v>
      </c>
      <c r="B3448" s="83">
        <v>2023</v>
      </c>
      <c r="C3448" s="84" t="s">
        <v>571</v>
      </c>
      <c r="F3448" s="1" t="s">
        <v>159</v>
      </c>
    </row>
    <row r="3449" spans="1:17">
      <c r="A3449" s="83">
        <v>5</v>
      </c>
      <c r="B3449" s="83">
        <v>2023</v>
      </c>
      <c r="C3449" s="84" t="s">
        <v>571</v>
      </c>
      <c r="D3449" s="84" t="s">
        <v>578</v>
      </c>
      <c r="F3449" s="1" t="s">
        <v>491</v>
      </c>
    </row>
    <row r="3450" spans="1:17">
      <c r="A3450" s="83">
        <v>5</v>
      </c>
      <c r="B3450" s="83">
        <v>2023</v>
      </c>
      <c r="C3450" s="84" t="s">
        <v>571</v>
      </c>
      <c r="D3450" s="84" t="s">
        <v>578</v>
      </c>
      <c r="F3450" s="1" t="s">
        <v>503</v>
      </c>
      <c r="G3450" s="1">
        <v>2.1309999999999998</v>
      </c>
      <c r="H3450" s="1">
        <v>7.6120000000000001</v>
      </c>
      <c r="I3450" s="1">
        <v>5.8970000000000002</v>
      </c>
      <c r="J3450" s="1">
        <v>4.1790000000000003</v>
      </c>
      <c r="K3450" s="1">
        <v>1.1259999999999999</v>
      </c>
      <c r="L3450" s="1">
        <v>1.3089999999999999</v>
      </c>
      <c r="M3450" s="1">
        <v>1.655</v>
      </c>
      <c r="N3450" s="1">
        <v>2.1619999999999999</v>
      </c>
      <c r="O3450" s="1">
        <v>2.7</v>
      </c>
      <c r="P3450" s="1">
        <v>2.6890000000000001</v>
      </c>
      <c r="Q3450" s="1">
        <v>3.22</v>
      </c>
    </row>
    <row r="3451" spans="1:17">
      <c r="A3451" s="83">
        <v>5</v>
      </c>
      <c r="B3451" s="83">
        <v>2023</v>
      </c>
      <c r="C3451" s="84" t="s">
        <v>571</v>
      </c>
      <c r="D3451" s="84" t="s">
        <v>578</v>
      </c>
      <c r="F3451" s="1" t="s">
        <v>296</v>
      </c>
      <c r="G3451" s="1">
        <v>0.90700000000000003</v>
      </c>
      <c r="H3451" s="1">
        <v>1.4630000000000001</v>
      </c>
      <c r="I3451" s="1">
        <v>2.1739999999999999</v>
      </c>
      <c r="J3451" s="1">
        <v>2.8260000000000001</v>
      </c>
      <c r="K3451" s="1">
        <v>2.3759999999999999</v>
      </c>
      <c r="L3451" s="1">
        <v>1.7050000000000001</v>
      </c>
      <c r="M3451" s="1">
        <v>1.575</v>
      </c>
      <c r="N3451" s="1">
        <v>1.466</v>
      </c>
      <c r="O3451" s="1">
        <v>1.3080000000000001</v>
      </c>
      <c r="P3451" s="1">
        <v>1.234</v>
      </c>
      <c r="Q3451" s="1">
        <v>1.3169999999999999</v>
      </c>
    </row>
    <row r="3452" spans="1:17">
      <c r="A3452" s="83">
        <v>5</v>
      </c>
      <c r="B3452" s="83">
        <v>2023</v>
      </c>
      <c r="C3452" s="84" t="s">
        <v>571</v>
      </c>
      <c r="D3452" s="84" t="s">
        <v>579</v>
      </c>
      <c r="F3452" s="1" t="s">
        <v>490</v>
      </c>
    </row>
    <row r="3453" spans="1:17">
      <c r="A3453" s="83">
        <v>5</v>
      </c>
      <c r="B3453" s="83">
        <v>2023</v>
      </c>
      <c r="C3453" s="84" t="s">
        <v>571</v>
      </c>
      <c r="D3453" s="84" t="s">
        <v>579</v>
      </c>
      <c r="F3453" s="1" t="s">
        <v>641</v>
      </c>
    </row>
    <row r="3454" spans="1:17">
      <c r="A3454" s="83">
        <v>5</v>
      </c>
      <c r="B3454" s="83">
        <v>2023</v>
      </c>
      <c r="C3454" s="84" t="s">
        <v>571</v>
      </c>
      <c r="D3454" s="84" t="s">
        <v>579</v>
      </c>
      <c r="F3454" s="1" t="s">
        <v>290</v>
      </c>
      <c r="G3454" s="1">
        <v>-6.15</v>
      </c>
      <c r="H3454" s="1">
        <v>-17.114000000000001</v>
      </c>
      <c r="I3454" s="1">
        <v>-15.976000000000001</v>
      </c>
      <c r="J3454" s="1">
        <v>-23.704999999999998</v>
      </c>
      <c r="K3454" s="1">
        <v>-24.873999999999999</v>
      </c>
      <c r="L3454" s="1">
        <v>-27.957999999999998</v>
      </c>
      <c r="M3454" s="1">
        <v>-27.452999999999999</v>
      </c>
      <c r="N3454" s="1">
        <v>-27.67</v>
      </c>
      <c r="O3454" s="1">
        <v>-35.725000000000001</v>
      </c>
      <c r="P3454" s="1">
        <v>-21.163</v>
      </c>
      <c r="Q3454" s="1">
        <v>-33.624000000000002</v>
      </c>
    </row>
    <row r="3455" spans="1:17">
      <c r="A3455" s="83">
        <v>5</v>
      </c>
      <c r="B3455" s="83">
        <v>2023</v>
      </c>
      <c r="C3455" s="84" t="s">
        <v>571</v>
      </c>
      <c r="D3455" s="84" t="s">
        <v>579</v>
      </c>
      <c r="F3455" s="1" t="s">
        <v>567</v>
      </c>
      <c r="G3455" s="1">
        <v>7.0060000000000002</v>
      </c>
      <c r="H3455" s="1">
        <v>24.823</v>
      </c>
      <c r="I3455" s="1">
        <v>27.895</v>
      </c>
      <c r="J3455" s="1">
        <v>22.196999999999999</v>
      </c>
      <c r="K3455" s="1">
        <v>13.992000000000001</v>
      </c>
      <c r="L3455" s="1">
        <v>13.988</v>
      </c>
      <c r="M3455" s="1">
        <v>12.574999999999999</v>
      </c>
      <c r="N3455" s="1">
        <v>12.976000000000001</v>
      </c>
      <c r="O3455" s="1">
        <v>11.391</v>
      </c>
      <c r="P3455" s="1">
        <v>10.456</v>
      </c>
      <c r="Q3455" s="1">
        <v>9.4149999999999991</v>
      </c>
    </row>
    <row r="3456" spans="1:17">
      <c r="A3456" s="83">
        <v>5</v>
      </c>
      <c r="B3456" s="83">
        <v>2023</v>
      </c>
      <c r="C3456" s="84" t="s">
        <v>571</v>
      </c>
      <c r="D3456" s="84" t="s">
        <v>579</v>
      </c>
      <c r="F3456" s="1" t="s">
        <v>506</v>
      </c>
      <c r="G3456" s="1">
        <v>70.808999999999997</v>
      </c>
      <c r="H3456" s="1">
        <v>4.9969999999999999</v>
      </c>
      <c r="I3456" s="1">
        <v>5.6829999999999998</v>
      </c>
      <c r="J3456" s="1">
        <v>6.0380000000000003</v>
      </c>
      <c r="K3456" s="1">
        <v>6.5750000000000002</v>
      </c>
      <c r="L3456" s="1">
        <v>6.5810000000000004</v>
      </c>
      <c r="M3456" s="1">
        <v>6.5940000000000003</v>
      </c>
      <c r="N3456" s="1">
        <v>6.5549999999999997</v>
      </c>
      <c r="O3456" s="1">
        <v>6.5090000000000003</v>
      </c>
      <c r="P3456" s="1">
        <v>6.5339999999999998</v>
      </c>
      <c r="Q3456" s="1">
        <v>6.6</v>
      </c>
    </row>
    <row r="3457" spans="1:17">
      <c r="A3457" s="83">
        <v>5</v>
      </c>
      <c r="B3457" s="83">
        <v>2023</v>
      </c>
      <c r="C3457" s="84" t="s">
        <v>571</v>
      </c>
      <c r="D3457" s="84" t="s">
        <v>579</v>
      </c>
      <c r="F3457" s="1" t="s">
        <v>288</v>
      </c>
      <c r="G3457" s="1">
        <v>8.92</v>
      </c>
      <c r="H3457" s="1">
        <v>7.1319999999999997</v>
      </c>
      <c r="I3457" s="1">
        <v>6.9880000000000004</v>
      </c>
      <c r="J3457" s="1">
        <v>8.9949999999999992</v>
      </c>
      <c r="K3457" s="1">
        <v>8.6129999999999995</v>
      </c>
      <c r="L3457" s="1">
        <v>9.1460000000000008</v>
      </c>
      <c r="M3457" s="1">
        <v>9.7639999999999993</v>
      </c>
      <c r="N3457" s="1">
        <v>9.5990000000000002</v>
      </c>
      <c r="O3457" s="1">
        <v>9.92</v>
      </c>
      <c r="P3457" s="1">
        <v>10.14</v>
      </c>
      <c r="Q3457" s="1">
        <v>10.557</v>
      </c>
    </row>
    <row r="3458" spans="1:17">
      <c r="A3458" s="83">
        <v>5</v>
      </c>
      <c r="B3458" s="83">
        <v>2023</v>
      </c>
      <c r="C3458" s="84" t="s">
        <v>571</v>
      </c>
      <c r="D3458" s="84" t="s">
        <v>579</v>
      </c>
      <c r="F3458" s="1" t="s">
        <v>642</v>
      </c>
      <c r="G3458" s="1">
        <v>32.798999999999999</v>
      </c>
      <c r="H3458" s="1">
        <v>2.8130000000000002</v>
      </c>
      <c r="I3458" s="1">
        <v>0.629</v>
      </c>
      <c r="J3458" s="1">
        <v>-2.1259999999999999</v>
      </c>
      <c r="K3458" s="1">
        <v>-3.407</v>
      </c>
      <c r="L3458" s="1">
        <v>-3.7970000000000002</v>
      </c>
      <c r="M3458" s="1">
        <v>-4.0979999999999999</v>
      </c>
      <c r="N3458" s="1">
        <v>-4.4779999999999998</v>
      </c>
      <c r="O3458" s="1">
        <v>-4.79</v>
      </c>
      <c r="P3458" s="1">
        <v>-5.1829999999999998</v>
      </c>
      <c r="Q3458" s="1">
        <v>-3.7480000000000002</v>
      </c>
    </row>
    <row r="3459" spans="1:17">
      <c r="A3459" s="83">
        <v>5</v>
      </c>
      <c r="B3459" s="83">
        <v>2023</v>
      </c>
      <c r="C3459" s="84" t="s">
        <v>571</v>
      </c>
      <c r="D3459" s="84" t="s">
        <v>579</v>
      </c>
      <c r="F3459" s="1" t="s">
        <v>643</v>
      </c>
      <c r="G3459" s="1">
        <v>16.968</v>
      </c>
      <c r="H3459" s="1">
        <v>0</v>
      </c>
      <c r="I3459" s="1">
        <v>0</v>
      </c>
      <c r="J3459" s="1">
        <v>0</v>
      </c>
      <c r="K3459" s="1">
        <v>0</v>
      </c>
      <c r="L3459" s="1">
        <v>0</v>
      </c>
      <c r="M3459" s="1">
        <v>0</v>
      </c>
      <c r="N3459" s="1">
        <v>0</v>
      </c>
      <c r="O3459" s="1">
        <v>0</v>
      </c>
      <c r="P3459" s="1">
        <v>0</v>
      </c>
      <c r="Q3459" s="1">
        <v>0</v>
      </c>
    </row>
    <row r="3460" spans="1:17">
      <c r="A3460" s="83">
        <v>5</v>
      </c>
      <c r="B3460" s="83">
        <v>2023</v>
      </c>
      <c r="C3460" s="84" t="s">
        <v>571</v>
      </c>
      <c r="D3460" s="84" t="s">
        <v>579</v>
      </c>
      <c r="F3460" s="1" t="s">
        <v>625</v>
      </c>
      <c r="G3460" s="1">
        <v>-2.8559999999999999</v>
      </c>
      <c r="H3460" s="1">
        <v>2.7440000000000002</v>
      </c>
      <c r="I3460" s="1">
        <v>2.6389999999999998</v>
      </c>
      <c r="J3460" s="1">
        <v>4.2610000000000001</v>
      </c>
      <c r="K3460" s="1">
        <v>5.5460000000000003</v>
      </c>
      <c r="L3460" s="1">
        <v>7.3170000000000002</v>
      </c>
      <c r="M3460" s="1">
        <v>7.226</v>
      </c>
      <c r="N3460" s="1">
        <v>8.8049999999999997</v>
      </c>
      <c r="O3460" s="1">
        <v>9.8219999999999992</v>
      </c>
      <c r="P3460" s="1">
        <v>10.933999999999999</v>
      </c>
      <c r="Q3460" s="1">
        <v>14.053000000000001</v>
      </c>
    </row>
    <row r="3461" spans="1:17">
      <c r="A3461" s="83">
        <v>5</v>
      </c>
      <c r="B3461" s="83">
        <v>2023</v>
      </c>
      <c r="C3461" s="84" t="s">
        <v>571</v>
      </c>
      <c r="D3461" s="84" t="s">
        <v>579</v>
      </c>
      <c r="F3461" s="1" t="s">
        <v>296</v>
      </c>
      <c r="G3461" s="1">
        <v>11.881000000000029</v>
      </c>
      <c r="H3461" s="1">
        <v>-9.1759999999999984</v>
      </c>
      <c r="I3461" s="1">
        <v>0.61400000000000432</v>
      </c>
      <c r="J3461" s="1">
        <v>-3.0540000000000003</v>
      </c>
      <c r="K3461" s="1">
        <v>-1.2170000000000023</v>
      </c>
      <c r="L3461" s="1">
        <v>1.5199999999999969</v>
      </c>
      <c r="M3461" s="1">
        <v>-0.45500000000000096</v>
      </c>
      <c r="N3461" s="1">
        <v>-0.93399999999999928</v>
      </c>
      <c r="O3461" s="1">
        <v>-2.4919999999999956</v>
      </c>
      <c r="P3461" s="1">
        <v>-1.0009999999999994</v>
      </c>
      <c r="Q3461" s="1">
        <v>-1.3660000000000001</v>
      </c>
    </row>
    <row r="3462" spans="1:17">
      <c r="A3462" s="83">
        <v>5</v>
      </c>
      <c r="B3462" s="83">
        <v>2023</v>
      </c>
      <c r="C3462" s="84" t="s">
        <v>571</v>
      </c>
      <c r="D3462" s="84" t="s">
        <v>579</v>
      </c>
      <c r="F3462" s="1" t="s">
        <v>644</v>
      </c>
    </row>
    <row r="3463" spans="1:17">
      <c r="A3463" s="83">
        <v>5</v>
      </c>
      <c r="B3463" s="83">
        <v>2023</v>
      </c>
      <c r="C3463" s="84" t="s">
        <v>571</v>
      </c>
      <c r="D3463" s="84" t="s">
        <v>579</v>
      </c>
      <c r="F3463" s="1" t="s">
        <v>432</v>
      </c>
      <c r="G3463" s="1">
        <v>-7.9480000000000004</v>
      </c>
      <c r="H3463" s="1">
        <v>4.0629999999999997</v>
      </c>
      <c r="I3463" s="1">
        <v>3.2349999999999999</v>
      </c>
      <c r="J3463" s="1">
        <v>2.3029999999999999</v>
      </c>
      <c r="K3463" s="1">
        <v>0.78800000000000003</v>
      </c>
      <c r="L3463" s="1">
        <v>-0.70799999999999996</v>
      </c>
      <c r="M3463" s="1">
        <v>-1.0209999999999999</v>
      </c>
      <c r="N3463" s="1">
        <v>-1.28</v>
      </c>
      <c r="O3463" s="1">
        <v>-1.5269999999999999</v>
      </c>
      <c r="P3463" s="1">
        <v>-1.8</v>
      </c>
      <c r="Q3463" s="1">
        <v>-2.101</v>
      </c>
    </row>
    <row r="3464" spans="1:17">
      <c r="A3464" s="83">
        <v>5</v>
      </c>
      <c r="B3464" s="83">
        <v>2023</v>
      </c>
      <c r="C3464" s="84" t="s">
        <v>571</v>
      </c>
      <c r="D3464" s="84" t="s">
        <v>579</v>
      </c>
      <c r="F3464" s="1" t="s">
        <v>433</v>
      </c>
      <c r="G3464" s="1">
        <v>-21.484999999999999</v>
      </c>
      <c r="H3464" s="1">
        <v>-23.271000000000001</v>
      </c>
      <c r="I3464" s="1">
        <v>-19.213000000000001</v>
      </c>
      <c r="J3464" s="1">
        <v>-12.535</v>
      </c>
      <c r="K3464" s="1">
        <v>-9.0359999999999996</v>
      </c>
      <c r="L3464" s="1">
        <v>-5.9130000000000003</v>
      </c>
      <c r="M3464" s="1">
        <v>-4.8819999999999997</v>
      </c>
      <c r="N3464" s="1">
        <v>-4.5199999999999996</v>
      </c>
      <c r="O3464" s="1">
        <v>-4.7229999999999999</v>
      </c>
      <c r="P3464" s="1">
        <v>-4.827</v>
      </c>
      <c r="Q3464" s="1">
        <v>-4.9930000000000003</v>
      </c>
    </row>
    <row r="3465" spans="1:17">
      <c r="A3465" s="83">
        <v>5</v>
      </c>
      <c r="B3465" s="83">
        <v>2023</v>
      </c>
      <c r="C3465" s="84" t="s">
        <v>571</v>
      </c>
      <c r="D3465" s="84" t="s">
        <v>580</v>
      </c>
      <c r="F3465" s="1" t="s">
        <v>621</v>
      </c>
    </row>
    <row r="3466" spans="1:17">
      <c r="A3466" s="83">
        <v>5</v>
      </c>
      <c r="B3466" s="83">
        <v>2023</v>
      </c>
      <c r="C3466" s="84" t="s">
        <v>571</v>
      </c>
      <c r="D3466" s="84" t="s">
        <v>580</v>
      </c>
      <c r="F3466" s="1" t="s">
        <v>295</v>
      </c>
      <c r="G3466" s="1">
        <v>0.53900000000000003</v>
      </c>
      <c r="H3466" s="1">
        <v>1.5640000000000001</v>
      </c>
      <c r="I3466" s="1">
        <v>0.84899999999999998</v>
      </c>
      <c r="J3466" s="1">
        <v>2.2869999999999999</v>
      </c>
      <c r="K3466" s="1">
        <v>4.8860000000000001</v>
      </c>
      <c r="L3466" s="1">
        <v>6.68</v>
      </c>
      <c r="M3466" s="1">
        <v>9.2349999999999994</v>
      </c>
      <c r="N3466" s="1">
        <v>11.853</v>
      </c>
      <c r="O3466" s="1">
        <v>11.554</v>
      </c>
      <c r="P3466" s="1">
        <v>11.156000000000001</v>
      </c>
      <c r="Q3466" s="1">
        <v>9.3179999999999996</v>
      </c>
    </row>
    <row r="3467" spans="1:17">
      <c r="A3467" s="83">
        <v>5</v>
      </c>
      <c r="B3467" s="83">
        <v>2023</v>
      </c>
      <c r="C3467" s="84" t="s">
        <v>571</v>
      </c>
      <c r="D3467" s="84" t="s">
        <v>580</v>
      </c>
      <c r="F3467" s="1" t="s">
        <v>296</v>
      </c>
      <c r="G3467" s="1">
        <v>22.140999999999998</v>
      </c>
      <c r="H3467" s="1">
        <v>4.758</v>
      </c>
      <c r="I3467" s="1">
        <v>3.32</v>
      </c>
      <c r="J3467" s="1">
        <v>4.8499999999999996</v>
      </c>
      <c r="K3467" s="1">
        <v>4.5599999999999996</v>
      </c>
      <c r="L3467" s="1">
        <v>1.7490000000000001</v>
      </c>
      <c r="M3467" s="1">
        <v>3.746</v>
      </c>
      <c r="N3467" s="1">
        <v>3.8420000000000001</v>
      </c>
      <c r="O3467" s="1">
        <v>4.2450000000000001</v>
      </c>
      <c r="P3467" s="1">
        <v>5</v>
      </c>
      <c r="Q3467" s="1">
        <v>2.2429999999999999</v>
      </c>
    </row>
    <row r="3468" spans="1:17">
      <c r="A3468" s="83">
        <v>5</v>
      </c>
      <c r="B3468" s="83">
        <v>2023</v>
      </c>
    </row>
    <row r="3469" spans="1:17">
      <c r="A3469" s="83">
        <v>5</v>
      </c>
      <c r="B3469" s="83">
        <v>2023</v>
      </c>
      <c r="C3469" s="84" t="s">
        <v>572</v>
      </c>
      <c r="D3469" s="90" t="s">
        <v>578</v>
      </c>
      <c r="E3469" s="90"/>
      <c r="F3469" s="93" t="s">
        <v>174</v>
      </c>
      <c r="G3469" s="93">
        <v>0</v>
      </c>
      <c r="H3469" s="93">
        <v>0</v>
      </c>
      <c r="I3469" s="93">
        <v>0</v>
      </c>
      <c r="J3469" s="93">
        <v>0</v>
      </c>
      <c r="K3469" s="93">
        <v>0</v>
      </c>
      <c r="L3469" s="93">
        <v>0</v>
      </c>
      <c r="M3469" s="93">
        <v>0</v>
      </c>
      <c r="N3469" s="93">
        <v>0</v>
      </c>
      <c r="O3469" s="93">
        <v>0</v>
      </c>
      <c r="P3469" s="93">
        <v>0</v>
      </c>
      <c r="Q3469" s="93">
        <v>0</v>
      </c>
    </row>
    <row r="3470" spans="1:17">
      <c r="A3470" s="83">
        <v>5</v>
      </c>
      <c r="B3470" s="83">
        <v>2023</v>
      </c>
      <c r="C3470" s="84" t="s">
        <v>572</v>
      </c>
      <c r="D3470" s="90" t="s">
        <v>579</v>
      </c>
      <c r="E3470" s="90"/>
      <c r="F3470" s="93" t="s">
        <v>174</v>
      </c>
      <c r="G3470" s="93">
        <v>0</v>
      </c>
      <c r="H3470" s="93">
        <v>0</v>
      </c>
      <c r="I3470" s="93">
        <v>0</v>
      </c>
      <c r="J3470" s="93">
        <v>0</v>
      </c>
      <c r="K3470" s="93">
        <v>0</v>
      </c>
      <c r="L3470" s="93">
        <v>0</v>
      </c>
      <c r="M3470" s="93">
        <v>0</v>
      </c>
      <c r="N3470" s="93">
        <v>0</v>
      </c>
      <c r="O3470" s="93">
        <v>0</v>
      </c>
      <c r="P3470" s="93">
        <v>0</v>
      </c>
      <c r="Q3470" s="93">
        <v>0</v>
      </c>
    </row>
    <row r="3471" spans="1:17">
      <c r="A3471" s="83">
        <v>5</v>
      </c>
      <c r="B3471" s="83">
        <v>2023</v>
      </c>
      <c r="C3471" s="84" t="s">
        <v>575</v>
      </c>
      <c r="D3471" s="84" t="s">
        <v>586</v>
      </c>
      <c r="F3471" s="1" t="s">
        <v>645</v>
      </c>
      <c r="G3471" s="1">
        <v>-1539.34</v>
      </c>
      <c r="H3471" s="1">
        <v>-1570.546</v>
      </c>
      <c r="I3471" s="1">
        <v>-1760.8810000000001</v>
      </c>
      <c r="J3471" s="1">
        <v>-1718.191</v>
      </c>
      <c r="K3471" s="1">
        <v>-1709.204</v>
      </c>
      <c r="L3471" s="1">
        <v>-1934.337</v>
      </c>
      <c r="M3471" s="1">
        <v>-1855.2</v>
      </c>
      <c r="N3471" s="1">
        <v>-2126.172</v>
      </c>
      <c r="O3471" s="1">
        <v>-2291.2890000000002</v>
      </c>
      <c r="P3471" s="1">
        <v>-2496.154</v>
      </c>
      <c r="Q3471" s="1">
        <v>-2852.4490000000001</v>
      </c>
    </row>
    <row r="3473" spans="1:18">
      <c r="A3473" s="83">
        <v>2</v>
      </c>
      <c r="B3473" s="83">
        <v>2024</v>
      </c>
      <c r="C3473" s="84" t="s">
        <v>572</v>
      </c>
      <c r="F3473" s="1" t="s">
        <v>452</v>
      </c>
    </row>
    <row r="3474" spans="1:18">
      <c r="A3474" s="83">
        <v>2</v>
      </c>
      <c r="B3474" s="83">
        <v>2024</v>
      </c>
      <c r="C3474" s="84" t="s">
        <v>572</v>
      </c>
      <c r="D3474" s="84" t="s">
        <v>578</v>
      </c>
      <c r="F3474" s="1" t="s">
        <v>651</v>
      </c>
      <c r="G3474" s="1">
        <v>-0.123</v>
      </c>
      <c r="H3474" s="1">
        <v>-0.20699999999999999</v>
      </c>
      <c r="I3474" s="1">
        <v>-0.26300000000000001</v>
      </c>
      <c r="J3474" s="1">
        <v>-0.29499999999999998</v>
      </c>
      <c r="K3474" s="1">
        <v>-0.315</v>
      </c>
      <c r="L3474" s="1">
        <v>-0.32300000000000001</v>
      </c>
      <c r="M3474" s="1">
        <v>-0.31900000000000001</v>
      </c>
      <c r="N3474" s="1">
        <v>-0.29899999999999999</v>
      </c>
      <c r="O3474" s="1">
        <v>-0.28100000000000003</v>
      </c>
      <c r="P3474" s="1">
        <v>-0.26300000000000001</v>
      </c>
      <c r="Q3474" s="1">
        <v>-1.2029999999999998</v>
      </c>
      <c r="R3474" s="1">
        <v>-2.6879999999999997</v>
      </c>
    </row>
    <row r="3475" spans="1:18">
      <c r="A3475" s="83">
        <v>2</v>
      </c>
      <c r="B3475" s="83">
        <v>2024</v>
      </c>
      <c r="C3475" s="84" t="s">
        <v>572</v>
      </c>
      <c r="D3475" s="84" t="s">
        <v>579</v>
      </c>
      <c r="F3475" s="1" t="s">
        <v>652</v>
      </c>
    </row>
    <row r="3476" spans="1:18">
      <c r="A3476" s="83">
        <v>2</v>
      </c>
      <c r="B3476" s="83">
        <v>2024</v>
      </c>
      <c r="C3476" s="84" t="s">
        <v>572</v>
      </c>
      <c r="D3476" s="84" t="s">
        <v>579</v>
      </c>
      <c r="F3476" s="1" t="s">
        <v>235</v>
      </c>
    </row>
    <row r="3477" spans="1:18">
      <c r="A3477" s="83">
        <v>2</v>
      </c>
      <c r="B3477" s="83">
        <v>2024</v>
      </c>
      <c r="C3477" s="84" t="s">
        <v>572</v>
      </c>
      <c r="D3477" s="84" t="s">
        <v>579</v>
      </c>
      <c r="F3477" s="1" t="s">
        <v>432</v>
      </c>
      <c r="G3477" s="1">
        <v>-25.692</v>
      </c>
      <c r="H3477" s="1">
        <v>-41.098999999999997</v>
      </c>
      <c r="I3477" s="1">
        <v>-50.232999999999997</v>
      </c>
      <c r="J3477" s="1">
        <v>-57.741</v>
      </c>
      <c r="K3477" s="1">
        <v>-64.856999999999999</v>
      </c>
      <c r="L3477" s="1">
        <v>-70.811999999999998</v>
      </c>
      <c r="M3477" s="1">
        <v>-76.534999999999997</v>
      </c>
      <c r="N3477" s="1">
        <v>-79.454999999999998</v>
      </c>
      <c r="O3477" s="1">
        <v>-81.248999999999995</v>
      </c>
      <c r="P3477" s="1">
        <v>-83.421999999999997</v>
      </c>
      <c r="Q3477" s="1">
        <v>-239.62199999999999</v>
      </c>
      <c r="R3477" s="1">
        <v>-631.09499999999991</v>
      </c>
    </row>
    <row r="3478" spans="1:18">
      <c r="A3478" s="83">
        <v>2</v>
      </c>
      <c r="B3478" s="83">
        <v>2024</v>
      </c>
      <c r="C3478" s="84" t="s">
        <v>572</v>
      </c>
      <c r="D3478" s="84" t="s">
        <v>579</v>
      </c>
      <c r="F3478" s="1" t="s">
        <v>433</v>
      </c>
      <c r="G3478" s="1">
        <v>-58.136000000000003</v>
      </c>
      <c r="H3478" s="1">
        <v>-125.452</v>
      </c>
      <c r="I3478" s="1">
        <v>-146.51900000000001</v>
      </c>
      <c r="J3478" s="1">
        <v>-167.755</v>
      </c>
      <c r="K3478" s="1">
        <v>-177.483</v>
      </c>
      <c r="L3478" s="1">
        <v>-183.58799999999999</v>
      </c>
      <c r="M3478" s="1">
        <v>-188.767</v>
      </c>
      <c r="N3478" s="1">
        <v>-193.114</v>
      </c>
      <c r="O3478" s="1">
        <v>-197.25200000000001</v>
      </c>
      <c r="P3478" s="1">
        <v>-201.89400000000001</v>
      </c>
      <c r="Q3478" s="1">
        <v>-675.34500000000003</v>
      </c>
      <c r="R3478" s="1">
        <v>-1639.96</v>
      </c>
    </row>
    <row r="3479" spans="1:18">
      <c r="A3479" s="83">
        <v>2</v>
      </c>
      <c r="B3479" s="83">
        <v>2024</v>
      </c>
      <c r="C3479" s="84" t="s">
        <v>572</v>
      </c>
      <c r="D3479" s="84" t="s">
        <v>579</v>
      </c>
      <c r="F3479" s="1" t="s">
        <v>236</v>
      </c>
      <c r="G3479" s="1">
        <v>-2.698</v>
      </c>
      <c r="H3479" s="1">
        <v>-2.9279999999999999</v>
      </c>
      <c r="I3479" s="1">
        <v>1.2090000000000001</v>
      </c>
      <c r="J3479" s="1">
        <v>0.55300000000000005</v>
      </c>
      <c r="K3479" s="1">
        <v>-1.1240000000000001</v>
      </c>
      <c r="L3479" s="1">
        <v>-0.157</v>
      </c>
      <c r="M3479" s="1">
        <v>0.61399999999999999</v>
      </c>
      <c r="N3479" s="1">
        <v>0.23599999999999999</v>
      </c>
      <c r="O3479" s="1">
        <v>-2.254</v>
      </c>
      <c r="P3479" s="1">
        <v>-1.038</v>
      </c>
      <c r="Q3479" s="1">
        <v>-4.9879999999999995</v>
      </c>
      <c r="R3479" s="1">
        <v>-7.5869999999999997</v>
      </c>
    </row>
    <row r="3480" spans="1:18">
      <c r="A3480" s="83">
        <v>2</v>
      </c>
      <c r="B3480" s="83">
        <v>2024</v>
      </c>
      <c r="C3480" s="84" t="s">
        <v>572</v>
      </c>
      <c r="D3480" s="84" t="s">
        <v>580</v>
      </c>
      <c r="F3480" s="1" t="s">
        <v>295</v>
      </c>
      <c r="G3480" s="1">
        <v>-1.581175</v>
      </c>
      <c r="H3480" s="1">
        <v>-7.8325259999999997</v>
      </c>
      <c r="I3480" s="1">
        <v>-14.721133</v>
      </c>
      <c r="J3480" s="1">
        <v>-21.470997999999998</v>
      </c>
      <c r="K3480" s="1">
        <v>-28.647393000000001</v>
      </c>
      <c r="L3480" s="1">
        <v>-36.725284000000002</v>
      </c>
      <c r="M3480" s="1">
        <v>-46.170370999999996</v>
      </c>
      <c r="N3480" s="1">
        <v>-56.372312000000001</v>
      </c>
      <c r="O3480" s="1">
        <v>-67.277973000000003</v>
      </c>
      <c r="P3480" s="1">
        <v>-78.938722999999996</v>
      </c>
      <c r="Q3480" s="1">
        <v>-74.253224999999986</v>
      </c>
      <c r="R3480" s="1">
        <v>-359.737888</v>
      </c>
    </row>
    <row r="3481" spans="1:18">
      <c r="A3481" s="83">
        <v>2</v>
      </c>
      <c r="B3481" s="83">
        <v>2024</v>
      </c>
      <c r="C3481" s="84" t="s">
        <v>570</v>
      </c>
      <c r="F3481" s="1" t="s">
        <v>435</v>
      </c>
    </row>
    <row r="3482" spans="1:18">
      <c r="A3482" s="83">
        <v>2</v>
      </c>
      <c r="B3482" s="83">
        <v>2024</v>
      </c>
      <c r="C3482" s="84" t="s">
        <v>570</v>
      </c>
      <c r="D3482" s="84" t="s">
        <v>578</v>
      </c>
      <c r="F3482" s="1" t="s">
        <v>651</v>
      </c>
    </row>
    <row r="3483" spans="1:18">
      <c r="A3483" s="83">
        <v>2</v>
      </c>
      <c r="B3483" s="83">
        <v>2024</v>
      </c>
      <c r="C3483" s="84" t="s">
        <v>570</v>
      </c>
      <c r="D3483" s="84" t="s">
        <v>578</v>
      </c>
      <c r="F3483" s="1" t="s">
        <v>503</v>
      </c>
      <c r="G3483" s="1">
        <v>76.408000000000001</v>
      </c>
      <c r="H3483" s="1">
        <v>63.878</v>
      </c>
      <c r="I3483" s="1">
        <v>24.81</v>
      </c>
      <c r="J3483" s="1">
        <v>-2.8479999999999999</v>
      </c>
      <c r="K3483" s="1">
        <v>-14.769</v>
      </c>
      <c r="L3483" s="1">
        <v>-18.352</v>
      </c>
      <c r="M3483" s="1">
        <v>-21.562000000000001</v>
      </c>
      <c r="N3483" s="1">
        <v>-27.748000000000001</v>
      </c>
      <c r="O3483" s="1">
        <v>-34.314999999999998</v>
      </c>
      <c r="P3483" s="1">
        <v>-37.948</v>
      </c>
      <c r="Q3483" s="1">
        <v>147.47899999999998</v>
      </c>
      <c r="R3483" s="1">
        <v>7.5539999999999807</v>
      </c>
    </row>
    <row r="3484" spans="1:18">
      <c r="A3484" s="83">
        <v>2</v>
      </c>
      <c r="B3484" s="83">
        <v>2024</v>
      </c>
      <c r="C3484" s="84" t="s">
        <v>570</v>
      </c>
      <c r="D3484" s="84" t="s">
        <v>578</v>
      </c>
      <c r="F3484" s="1" t="s">
        <v>532</v>
      </c>
      <c r="G3484" s="1">
        <v>8.25</v>
      </c>
      <c r="H3484" s="1">
        <v>1.9810000000000001</v>
      </c>
      <c r="I3484" s="1">
        <v>-2.5870000000000002</v>
      </c>
      <c r="J3484" s="1">
        <v>-1.845</v>
      </c>
      <c r="K3484" s="1">
        <v>2.6259999999999999</v>
      </c>
      <c r="L3484" s="1">
        <v>8.0619999999999994</v>
      </c>
      <c r="M3484" s="1">
        <v>13.228</v>
      </c>
      <c r="N3484" s="1">
        <v>18.288</v>
      </c>
      <c r="O3484" s="1">
        <v>22.661000000000001</v>
      </c>
      <c r="P3484" s="1">
        <v>27.164000000000001</v>
      </c>
      <c r="Q3484" s="1">
        <v>8.4250000000000007</v>
      </c>
      <c r="R3484" s="1">
        <v>97.828000000000003</v>
      </c>
    </row>
    <row r="3485" spans="1:18">
      <c r="A3485" s="83">
        <v>2</v>
      </c>
      <c r="B3485" s="83">
        <v>2024</v>
      </c>
      <c r="C3485" s="84" t="s">
        <v>570</v>
      </c>
      <c r="D3485" s="84" t="s">
        <v>578</v>
      </c>
      <c r="F3485" s="1" t="s">
        <v>504</v>
      </c>
      <c r="G3485" s="1">
        <v>71.638999999999996</v>
      </c>
      <c r="H3485" s="1">
        <v>69.36</v>
      </c>
      <c r="I3485" s="1">
        <v>60.209000000000003</v>
      </c>
      <c r="J3485" s="1">
        <v>51.182000000000002</v>
      </c>
      <c r="K3485" s="1">
        <v>45.826000000000001</v>
      </c>
      <c r="L3485" s="1">
        <v>46.064999999999998</v>
      </c>
      <c r="M3485" s="1">
        <v>47.764000000000003</v>
      </c>
      <c r="N3485" s="1">
        <v>49.16</v>
      </c>
      <c r="O3485" s="1">
        <v>49.296999999999997</v>
      </c>
      <c r="P3485" s="1">
        <v>50.039000000000001</v>
      </c>
      <c r="Q3485" s="1">
        <v>298.21600000000001</v>
      </c>
      <c r="R3485" s="1">
        <v>540.54100000000005</v>
      </c>
    </row>
    <row r="3486" spans="1:18">
      <c r="A3486" s="83">
        <v>2</v>
      </c>
      <c r="B3486" s="83">
        <v>2024</v>
      </c>
      <c r="C3486" s="84" t="s">
        <v>570</v>
      </c>
      <c r="D3486" s="84" t="s">
        <v>578</v>
      </c>
      <c r="F3486" s="1" t="s">
        <v>550</v>
      </c>
      <c r="G3486" s="1">
        <v>-2.8109999999999999</v>
      </c>
      <c r="H3486" s="1">
        <v>-3.1829999999999994</v>
      </c>
      <c r="I3486" s="1">
        <v>-2.2130000000000001</v>
      </c>
      <c r="J3486" s="1">
        <v>-1.6370000000000005</v>
      </c>
      <c r="K3486" s="1">
        <v>-63.317000000000007</v>
      </c>
      <c r="L3486" s="1">
        <v>-22.97</v>
      </c>
      <c r="M3486" s="1">
        <v>10.829000000000008</v>
      </c>
      <c r="N3486" s="1">
        <v>12.385000000000005</v>
      </c>
      <c r="O3486" s="1">
        <v>15.620999999999995</v>
      </c>
      <c r="P3486" s="1">
        <v>18.870000000000005</v>
      </c>
      <c r="Q3486" s="1">
        <v>-73.161000000000001</v>
      </c>
      <c r="R3486" s="1">
        <v>-38.425999999999988</v>
      </c>
    </row>
    <row r="3487" spans="1:18">
      <c r="A3487" s="83">
        <v>2</v>
      </c>
      <c r="B3487" s="83">
        <v>2024</v>
      </c>
      <c r="C3487" s="84" t="s">
        <v>570</v>
      </c>
      <c r="D3487" s="84" t="s">
        <v>578</v>
      </c>
      <c r="F3487" s="1" t="s">
        <v>296</v>
      </c>
      <c r="G3487" s="1">
        <v>3.5800000000000125</v>
      </c>
      <c r="H3487" s="1">
        <v>4.1380000000000052</v>
      </c>
      <c r="I3487" s="1">
        <v>3.7349999999999852</v>
      </c>
      <c r="J3487" s="1">
        <v>4.7959999999999994</v>
      </c>
      <c r="K3487" s="1">
        <v>4.2669999999999995</v>
      </c>
      <c r="L3487" s="1">
        <v>3.7220000000000084</v>
      </c>
      <c r="M3487" s="1">
        <v>3.2589999999999932</v>
      </c>
      <c r="N3487" s="1">
        <v>3.0700000000000145</v>
      </c>
      <c r="O3487" s="1">
        <v>3.1499999999999986</v>
      </c>
      <c r="P3487" s="1">
        <v>3.2939999999999898</v>
      </c>
      <c r="Q3487" s="1">
        <v>20.516000000000002</v>
      </c>
      <c r="R3487" s="1">
        <v>37.011000000000003</v>
      </c>
    </row>
    <row r="3488" spans="1:18">
      <c r="A3488" s="83">
        <v>2</v>
      </c>
      <c r="B3488" s="83">
        <v>2024</v>
      </c>
      <c r="C3488" s="84" t="s">
        <v>570</v>
      </c>
      <c r="D3488" s="84" t="s">
        <v>579</v>
      </c>
      <c r="F3488" s="1" t="s">
        <v>652</v>
      </c>
    </row>
    <row r="3489" spans="1:18">
      <c r="A3489" s="83">
        <v>2</v>
      </c>
      <c r="B3489" s="83">
        <v>2024</v>
      </c>
      <c r="C3489" s="84" t="s">
        <v>570</v>
      </c>
      <c r="D3489" s="84" t="s">
        <v>579</v>
      </c>
      <c r="F3489" s="1" t="s">
        <v>236</v>
      </c>
    </row>
    <row r="3490" spans="1:18">
      <c r="A3490" s="83">
        <v>2</v>
      </c>
      <c r="B3490" s="83">
        <v>2024</v>
      </c>
      <c r="C3490" s="84" t="s">
        <v>570</v>
      </c>
      <c r="D3490" s="84" t="s">
        <v>579</v>
      </c>
      <c r="F3490" s="1" t="s">
        <v>288</v>
      </c>
      <c r="G3490" s="1">
        <v>-10.4</v>
      </c>
      <c r="H3490" s="1">
        <v>-18.3</v>
      </c>
      <c r="I3490" s="1">
        <v>-17.5</v>
      </c>
      <c r="J3490" s="1">
        <v>-13.9</v>
      </c>
      <c r="K3490" s="1">
        <v>-13.1</v>
      </c>
      <c r="L3490" s="1">
        <v>-14.6</v>
      </c>
      <c r="M3490" s="1">
        <v>-18.399999999999999</v>
      </c>
      <c r="N3490" s="1">
        <v>-23.6</v>
      </c>
      <c r="O3490" s="1">
        <v>-29.2</v>
      </c>
      <c r="P3490" s="1">
        <v>-33.5</v>
      </c>
      <c r="Q3490" s="1">
        <v>-73.2</v>
      </c>
      <c r="R3490" s="1">
        <v>-192.49999999999997</v>
      </c>
    </row>
    <row r="3491" spans="1:18">
      <c r="A3491" s="83">
        <v>2</v>
      </c>
      <c r="B3491" s="83">
        <v>2024</v>
      </c>
      <c r="C3491" s="84" t="s">
        <v>570</v>
      </c>
      <c r="D3491" s="84" t="s">
        <v>579</v>
      </c>
      <c r="F3491" s="1" t="s">
        <v>436</v>
      </c>
      <c r="G3491" s="1">
        <v>-4.1109999999999998</v>
      </c>
      <c r="H3491" s="1">
        <v>-2.7069999999999999</v>
      </c>
      <c r="I3491" s="1">
        <v>-2.9849999999999999</v>
      </c>
      <c r="J3491" s="1">
        <v>-4.0039999999999996</v>
      </c>
      <c r="K3491" s="1">
        <v>-5.7789999999999999</v>
      </c>
      <c r="L3491" s="1">
        <v>-7.5330000000000004</v>
      </c>
      <c r="M3491" s="1">
        <v>-9.4350000000000005</v>
      </c>
      <c r="N3491" s="1">
        <v>-11.135999999999999</v>
      </c>
      <c r="O3491" s="1">
        <v>-12.867000000000001</v>
      </c>
      <c r="P3491" s="1">
        <v>-14.757999999999999</v>
      </c>
      <c r="Q3491" s="1">
        <v>-19.585999999999999</v>
      </c>
      <c r="R3491" s="1">
        <v>-75.314999999999998</v>
      </c>
    </row>
    <row r="3492" spans="1:18">
      <c r="A3492" s="83">
        <v>2</v>
      </c>
      <c r="B3492" s="83">
        <v>2024</v>
      </c>
      <c r="C3492" s="84" t="s">
        <v>570</v>
      </c>
      <c r="D3492" s="84" t="s">
        <v>579</v>
      </c>
      <c r="F3492" s="1" t="s">
        <v>446</v>
      </c>
      <c r="G3492" s="1">
        <v>-5.5060000000000002</v>
      </c>
      <c r="H3492" s="1">
        <v>-7.5739999999999998</v>
      </c>
      <c r="I3492" s="1">
        <v>-7.2859999999999996</v>
      </c>
      <c r="J3492" s="1">
        <v>-6.1790000000000003</v>
      </c>
      <c r="K3492" s="1">
        <v>-5.2050000000000001</v>
      </c>
      <c r="L3492" s="1">
        <v>-4.6360000000000001</v>
      </c>
      <c r="M3492" s="1">
        <v>-4.375</v>
      </c>
      <c r="N3492" s="1">
        <v>-4.2510000000000003</v>
      </c>
      <c r="O3492" s="1">
        <v>-4.3570000000000002</v>
      </c>
      <c r="P3492" s="1">
        <v>-4.5</v>
      </c>
      <c r="Q3492" s="1">
        <v>-31.75</v>
      </c>
      <c r="R3492" s="1">
        <v>-53.869</v>
      </c>
    </row>
    <row r="3493" spans="1:18">
      <c r="A3493" s="83">
        <v>2</v>
      </c>
      <c r="B3493" s="83">
        <v>2024</v>
      </c>
      <c r="C3493" s="84" t="s">
        <v>570</v>
      </c>
      <c r="D3493" s="84" t="s">
        <v>579</v>
      </c>
      <c r="F3493" s="1" t="s">
        <v>620</v>
      </c>
      <c r="G3493" s="1">
        <v>-0.40200000000000002</v>
      </c>
      <c r="H3493" s="1">
        <v>-1.139</v>
      </c>
      <c r="I3493" s="1">
        <v>-1.6140000000000001</v>
      </c>
      <c r="J3493" s="1">
        <v>-1.8839999999999999</v>
      </c>
      <c r="K3493" s="1">
        <v>-2.0710000000000002</v>
      </c>
      <c r="L3493" s="1">
        <v>-2.2309999999999999</v>
      </c>
      <c r="M3493" s="1">
        <v>-2.3780000000000001</v>
      </c>
      <c r="N3493" s="1">
        <v>-2.512</v>
      </c>
      <c r="O3493" s="1">
        <v>-2.6349999999999998</v>
      </c>
      <c r="P3493" s="1">
        <v>-2.7559999999999998</v>
      </c>
      <c r="Q3493" s="1">
        <v>-7.1099999999999994</v>
      </c>
      <c r="R3493" s="1">
        <v>-19.622</v>
      </c>
    </row>
    <row r="3494" spans="1:18">
      <c r="A3494" s="83">
        <v>2</v>
      </c>
      <c r="B3494" s="83">
        <v>2024</v>
      </c>
      <c r="C3494" s="84" t="s">
        <v>570</v>
      </c>
      <c r="D3494" s="84" t="s">
        <v>579</v>
      </c>
      <c r="F3494" s="1" t="s">
        <v>296</v>
      </c>
      <c r="G3494" s="1">
        <v>-11.463000000000001</v>
      </c>
      <c r="H3494" s="1">
        <v>-9.16</v>
      </c>
      <c r="I3494" s="1">
        <v>-6.0339999999999954</v>
      </c>
      <c r="J3494" s="1">
        <v>0.45899999999999963</v>
      </c>
      <c r="K3494" s="1">
        <v>4.1429999999999971</v>
      </c>
      <c r="L3494" s="1">
        <v>6.1320000000000014</v>
      </c>
      <c r="M3494" s="1">
        <v>7.6700000000000017</v>
      </c>
      <c r="N3494" s="1">
        <v>7.6580000000000013</v>
      </c>
      <c r="O3494" s="1">
        <v>8.1169999999999973</v>
      </c>
      <c r="P3494" s="1">
        <v>12.910999999999994</v>
      </c>
      <c r="Q3494" s="1">
        <v>-22.055</v>
      </c>
      <c r="R3494" s="1">
        <v>20.432999999999996</v>
      </c>
    </row>
    <row r="3495" spans="1:18">
      <c r="A3495" s="83">
        <v>2</v>
      </c>
      <c r="B3495" s="83">
        <v>2024</v>
      </c>
      <c r="C3495" s="84" t="s">
        <v>570</v>
      </c>
      <c r="D3495" s="84" t="s">
        <v>579</v>
      </c>
      <c r="F3495" s="1" t="s">
        <v>235</v>
      </c>
      <c r="G3495" s="1">
        <v>0</v>
      </c>
      <c r="H3495" s="1">
        <v>-0.3</v>
      </c>
      <c r="I3495" s="1">
        <v>-1.569</v>
      </c>
      <c r="J3495" s="1">
        <v>-3.23</v>
      </c>
      <c r="K3495" s="1">
        <v>-5.3010000000000002</v>
      </c>
      <c r="L3495" s="1">
        <v>-7.22</v>
      </c>
      <c r="M3495" s="1">
        <v>-9.3019999999999996</v>
      </c>
      <c r="N3495" s="1">
        <v>-11.656000000000001</v>
      </c>
      <c r="O3495" s="1">
        <v>-14.039</v>
      </c>
      <c r="P3495" s="1">
        <v>-15.987</v>
      </c>
      <c r="Q3495" s="1">
        <v>-10.4</v>
      </c>
      <c r="R3495" s="1">
        <v>-68.603999999999999</v>
      </c>
    </row>
    <row r="3496" spans="1:18">
      <c r="A3496" s="83">
        <v>2</v>
      </c>
      <c r="B3496" s="83">
        <v>2024</v>
      </c>
      <c r="C3496" s="84" t="s">
        <v>570</v>
      </c>
      <c r="D3496" s="84" t="s">
        <v>580</v>
      </c>
      <c r="F3496" s="1" t="s">
        <v>621</v>
      </c>
    </row>
    <row r="3497" spans="1:18">
      <c r="A3497" s="83">
        <v>2</v>
      </c>
      <c r="B3497" s="83">
        <v>2024</v>
      </c>
      <c r="C3497" s="84" t="s">
        <v>570</v>
      </c>
      <c r="D3497" s="84" t="s">
        <v>580</v>
      </c>
      <c r="F3497" s="1" t="s">
        <v>565</v>
      </c>
      <c r="G3497" s="1">
        <v>81.650000000000006</v>
      </c>
      <c r="H3497" s="1">
        <v>152.608</v>
      </c>
      <c r="I3497" s="1">
        <v>157.779</v>
      </c>
      <c r="J3497" s="1">
        <v>133.79300000000001</v>
      </c>
      <c r="K3497" s="1">
        <v>108.90900000000001</v>
      </c>
      <c r="L3497" s="1">
        <v>97.245999999999995</v>
      </c>
      <c r="M3497" s="1">
        <v>93.585999999999999</v>
      </c>
      <c r="N3497" s="1">
        <v>99.906000000000006</v>
      </c>
      <c r="O3497" s="1">
        <v>108.617</v>
      </c>
      <c r="P3497" s="1">
        <v>119.093</v>
      </c>
      <c r="Q3497" s="1">
        <v>634.73900000000003</v>
      </c>
      <c r="R3497" s="1">
        <v>1153.1870000000001</v>
      </c>
    </row>
    <row r="3498" spans="1:18">
      <c r="A3498" s="83">
        <v>2</v>
      </c>
      <c r="B3498" s="83">
        <v>2024</v>
      </c>
      <c r="C3498" s="84" t="s">
        <v>570</v>
      </c>
      <c r="D3498" s="84" t="s">
        <v>580</v>
      </c>
      <c r="F3498" s="1" t="s">
        <v>295</v>
      </c>
      <c r="G3498" s="1">
        <v>-1.9635530000000001</v>
      </c>
      <c r="H3498" s="1">
        <v>-5.3775770000000005</v>
      </c>
      <c r="I3498" s="1">
        <v>-4.6430530000000001</v>
      </c>
      <c r="J3498" s="1">
        <v>-2.8044830000000003</v>
      </c>
      <c r="K3498" s="1">
        <v>-2.0040000000000001E-3</v>
      </c>
      <c r="L3498" s="1">
        <v>2.3575549999999996</v>
      </c>
      <c r="M3498" s="1">
        <v>3.3090859999999997</v>
      </c>
      <c r="N3498" s="1">
        <v>3.557334</v>
      </c>
      <c r="O3498" s="1">
        <v>3.7080900000000003</v>
      </c>
      <c r="P3498" s="1">
        <v>3.824014</v>
      </c>
      <c r="Q3498" s="1">
        <v>-14.790670000000002</v>
      </c>
      <c r="R3498" s="1">
        <v>1.9654089999999966</v>
      </c>
    </row>
    <row r="3499" spans="1:18">
      <c r="A3499" s="83">
        <v>2</v>
      </c>
      <c r="B3499" s="83">
        <v>2024</v>
      </c>
      <c r="C3499" s="84" t="s">
        <v>571</v>
      </c>
      <c r="F3499" s="1" t="s">
        <v>453</v>
      </c>
    </row>
    <row r="3500" spans="1:18">
      <c r="A3500" s="83">
        <v>2</v>
      </c>
      <c r="B3500" s="83">
        <v>2024</v>
      </c>
      <c r="C3500" s="84" t="s">
        <v>571</v>
      </c>
      <c r="D3500" s="84" t="s">
        <v>578</v>
      </c>
      <c r="F3500" s="1" t="s">
        <v>651</v>
      </c>
    </row>
    <row r="3501" spans="1:18">
      <c r="A3501" s="83">
        <v>2</v>
      </c>
      <c r="B3501" s="83">
        <v>2024</v>
      </c>
      <c r="C3501" s="84" t="s">
        <v>571</v>
      </c>
      <c r="D3501" s="84" t="s">
        <v>578</v>
      </c>
      <c r="F3501" s="1" t="s">
        <v>503</v>
      </c>
      <c r="G3501" s="1">
        <v>-81.983999999999995</v>
      </c>
      <c r="H3501" s="1">
        <v>-60.262</v>
      </c>
      <c r="I3501" s="1">
        <v>-4.2960000000000003</v>
      </c>
      <c r="J3501" s="1">
        <v>15.478999999999999</v>
      </c>
      <c r="K3501" s="1">
        <v>15.840999999999999</v>
      </c>
      <c r="L3501" s="1">
        <v>21.927</v>
      </c>
      <c r="M3501" s="1">
        <v>22.7</v>
      </c>
      <c r="N3501" s="1">
        <v>21.751999999999999</v>
      </c>
      <c r="O3501" s="1">
        <v>16.428000000000001</v>
      </c>
      <c r="P3501" s="1">
        <v>24.326000000000001</v>
      </c>
      <c r="Q3501" s="1">
        <v>-115.22199999999999</v>
      </c>
      <c r="R3501" s="1">
        <v>-8.0889999999999915</v>
      </c>
    </row>
    <row r="3502" spans="1:18">
      <c r="A3502" s="83">
        <v>2</v>
      </c>
      <c r="B3502" s="83">
        <v>2024</v>
      </c>
      <c r="C3502" s="84" t="s">
        <v>571</v>
      </c>
      <c r="D3502" s="84" t="s">
        <v>578</v>
      </c>
      <c r="F3502" s="1" t="s">
        <v>532</v>
      </c>
      <c r="G3502" s="1">
        <v>22.282</v>
      </c>
      <c r="H3502" s="1">
        <v>29.638000000000002</v>
      </c>
      <c r="I3502" s="1">
        <v>35.866</v>
      </c>
      <c r="J3502" s="1">
        <v>36.801000000000002</v>
      </c>
      <c r="K3502" s="1">
        <v>37.149000000000001</v>
      </c>
      <c r="L3502" s="1">
        <v>37.902999999999999</v>
      </c>
      <c r="M3502" s="1">
        <v>39.277999999999999</v>
      </c>
      <c r="N3502" s="1">
        <v>40.292000000000002</v>
      </c>
      <c r="O3502" s="1">
        <v>42.58</v>
      </c>
      <c r="P3502" s="1">
        <v>44.86</v>
      </c>
      <c r="Q3502" s="1">
        <v>161.73599999999999</v>
      </c>
      <c r="R3502" s="1">
        <v>366.64899999999994</v>
      </c>
    </row>
    <row r="3503" spans="1:18">
      <c r="A3503" s="83">
        <v>2</v>
      </c>
      <c r="B3503" s="83">
        <v>2024</v>
      </c>
      <c r="C3503" s="84" t="s">
        <v>571</v>
      </c>
      <c r="D3503" s="84" t="s">
        <v>578</v>
      </c>
      <c r="F3503" s="1" t="s">
        <v>504</v>
      </c>
      <c r="G3503" s="1">
        <v>18.613</v>
      </c>
      <c r="H3503" s="1">
        <v>-63.753</v>
      </c>
      <c r="I3503" s="1">
        <v>-63.176000000000002</v>
      </c>
      <c r="J3503" s="1">
        <v>-61.167999999999999</v>
      </c>
      <c r="K3503" s="1">
        <v>-60.631999999999998</v>
      </c>
      <c r="L3503" s="1">
        <v>-59.097999999999999</v>
      </c>
      <c r="M3503" s="1">
        <v>-57.366999999999997</v>
      </c>
      <c r="N3503" s="1">
        <v>-57.256999999999998</v>
      </c>
      <c r="O3503" s="1">
        <v>-57.161999999999999</v>
      </c>
      <c r="P3503" s="1">
        <v>-55.765000000000001</v>
      </c>
      <c r="Q3503" s="1">
        <v>-230.11600000000001</v>
      </c>
      <c r="R3503" s="1">
        <v>-516.76499999999999</v>
      </c>
    </row>
    <row r="3504" spans="1:18">
      <c r="A3504" s="83">
        <v>2</v>
      </c>
      <c r="B3504" s="83">
        <v>2024</v>
      </c>
      <c r="C3504" s="84" t="s">
        <v>571</v>
      </c>
      <c r="D3504" s="84" t="s">
        <v>578</v>
      </c>
      <c r="F3504" s="1" t="s">
        <v>562</v>
      </c>
      <c r="G3504" s="1">
        <v>-16.937000000000001</v>
      </c>
      <c r="H3504" s="1">
        <v>-15.362</v>
      </c>
      <c r="I3504" s="1">
        <v>-13.744999999999999</v>
      </c>
      <c r="J3504" s="1">
        <v>-12.336</v>
      </c>
      <c r="K3504" s="1">
        <v>-11.31</v>
      </c>
      <c r="L3504" s="1">
        <v>-10.321</v>
      </c>
      <c r="M3504" s="1">
        <v>-9.3209999999999997</v>
      </c>
      <c r="N3504" s="1">
        <v>-8.2959999999999994</v>
      </c>
      <c r="O3504" s="1">
        <v>-7.2460000000000004</v>
      </c>
      <c r="P3504" s="1">
        <v>-6.1879999999999997</v>
      </c>
      <c r="Q3504" s="1">
        <v>-69.69</v>
      </c>
      <c r="R3504" s="1">
        <v>-111.06199999999998</v>
      </c>
    </row>
    <row r="3505" spans="1:18">
      <c r="A3505" s="83">
        <v>2</v>
      </c>
      <c r="B3505" s="83">
        <v>2024</v>
      </c>
      <c r="C3505" s="84" t="s">
        <v>571</v>
      </c>
      <c r="D3505" s="84" t="s">
        <v>578</v>
      </c>
      <c r="F3505" s="1" t="s">
        <v>296</v>
      </c>
      <c r="G3505" s="1">
        <v>-11.417000000000002</v>
      </c>
      <c r="H3505" s="1">
        <v>-4.5580000000000069</v>
      </c>
      <c r="I3505" s="1">
        <v>-4.6349999999999909</v>
      </c>
      <c r="J3505" s="1">
        <v>-3.6770000000000032</v>
      </c>
      <c r="K3505" s="1">
        <v>-4.4880000000000031</v>
      </c>
      <c r="L3505" s="1">
        <v>-2.2829999999999995</v>
      </c>
      <c r="M3505" s="1">
        <v>-2.0649999999999977</v>
      </c>
      <c r="N3505" s="1">
        <v>-2.231000000000007</v>
      </c>
      <c r="O3505" s="1">
        <v>-2.424000000000003</v>
      </c>
      <c r="P3505" s="1">
        <v>-2.4399999999999995</v>
      </c>
      <c r="Q3505" s="1">
        <v>-28.775000000000006</v>
      </c>
      <c r="R3505" s="1">
        <v>-40.218000000000018</v>
      </c>
    </row>
    <row r="3506" spans="1:18">
      <c r="A3506" s="83">
        <v>2</v>
      </c>
      <c r="B3506" s="83">
        <v>2024</v>
      </c>
      <c r="C3506" s="84" t="s">
        <v>571</v>
      </c>
      <c r="D3506" s="84" t="s">
        <v>579</v>
      </c>
      <c r="F3506" s="1" t="s">
        <v>652</v>
      </c>
    </row>
    <row r="3507" spans="1:18">
      <c r="A3507" s="83">
        <v>2</v>
      </c>
      <c r="B3507" s="83">
        <v>2024</v>
      </c>
      <c r="C3507" s="84" t="s">
        <v>571</v>
      </c>
      <c r="D3507" s="84" t="s">
        <v>579</v>
      </c>
      <c r="F3507" s="1" t="s">
        <v>236</v>
      </c>
    </row>
    <row r="3508" spans="1:18">
      <c r="A3508" s="83">
        <v>2</v>
      </c>
      <c r="B3508" s="83">
        <v>2024</v>
      </c>
      <c r="C3508" s="84" t="s">
        <v>571</v>
      </c>
      <c r="D3508" s="84" t="s">
        <v>579</v>
      </c>
      <c r="F3508" s="1" t="s">
        <v>290</v>
      </c>
      <c r="G3508" s="1">
        <v>23.905000000000001</v>
      </c>
      <c r="H3508" s="1">
        <v>24.829000000000001</v>
      </c>
      <c r="I3508" s="1">
        <v>17.623999999999999</v>
      </c>
      <c r="J3508" s="1">
        <v>18.574000000000002</v>
      </c>
      <c r="K3508" s="1">
        <v>21.419</v>
      </c>
      <c r="L3508" s="1">
        <v>19.824999999999999</v>
      </c>
      <c r="M3508" s="1">
        <v>20.712</v>
      </c>
      <c r="N3508" s="1">
        <v>21.471</v>
      </c>
      <c r="O3508" s="1">
        <v>21.292000000000002</v>
      </c>
      <c r="P3508" s="1">
        <v>22.527000000000001</v>
      </c>
      <c r="Q3508" s="1">
        <v>106.351</v>
      </c>
      <c r="R3508" s="1">
        <v>212.178</v>
      </c>
    </row>
    <row r="3509" spans="1:18">
      <c r="A3509" s="83">
        <v>2</v>
      </c>
      <c r="B3509" s="83">
        <v>2024</v>
      </c>
      <c r="C3509" s="84" t="s">
        <v>571</v>
      </c>
      <c r="D3509" s="84" t="s">
        <v>579</v>
      </c>
      <c r="F3509" s="1" t="s">
        <v>288</v>
      </c>
      <c r="G3509" s="1">
        <v>6.2329999999999997</v>
      </c>
      <c r="H3509" s="1">
        <v>9.9779999999999998</v>
      </c>
      <c r="I3509" s="1">
        <v>13.824999999999999</v>
      </c>
      <c r="J3509" s="1">
        <v>16.370999999999999</v>
      </c>
      <c r="K3509" s="1">
        <v>19.018999999999998</v>
      </c>
      <c r="L3509" s="1">
        <v>21.312999999999999</v>
      </c>
      <c r="M3509" s="1">
        <v>22.597000000000001</v>
      </c>
      <c r="N3509" s="1">
        <v>23.495000000000001</v>
      </c>
      <c r="O3509" s="1">
        <v>23.602</v>
      </c>
      <c r="P3509" s="1">
        <v>23.204000000000001</v>
      </c>
      <c r="Q3509" s="1">
        <v>65.425999999999988</v>
      </c>
      <c r="R3509" s="1">
        <v>179.637</v>
      </c>
    </row>
    <row r="3510" spans="1:18">
      <c r="A3510" s="83">
        <v>2</v>
      </c>
      <c r="B3510" s="83">
        <v>2024</v>
      </c>
      <c r="C3510" s="84" t="s">
        <v>571</v>
      </c>
      <c r="D3510" s="84" t="s">
        <v>579</v>
      </c>
      <c r="F3510" s="1" t="s">
        <v>653</v>
      </c>
      <c r="G3510" s="1">
        <v>4.7249999999999996</v>
      </c>
      <c r="H3510" s="1">
        <v>9.359</v>
      </c>
      <c r="I3510" s="1">
        <v>11.653</v>
      </c>
      <c r="J3510" s="1">
        <v>14.396000000000001</v>
      </c>
      <c r="K3510" s="1">
        <v>16.692</v>
      </c>
      <c r="L3510" s="1">
        <v>18.032</v>
      </c>
      <c r="M3510" s="1">
        <v>15.217000000000001</v>
      </c>
      <c r="N3510" s="1">
        <v>13.760999999999999</v>
      </c>
      <c r="O3510" s="1">
        <v>13.538</v>
      </c>
      <c r="P3510" s="1">
        <v>6.923</v>
      </c>
      <c r="Q3510" s="1">
        <v>56.825000000000003</v>
      </c>
      <c r="R3510" s="1">
        <v>124.29599999999999</v>
      </c>
    </row>
    <row r="3511" spans="1:18">
      <c r="A3511" s="83">
        <v>2</v>
      </c>
      <c r="B3511" s="83">
        <v>2024</v>
      </c>
      <c r="C3511" s="84" t="s">
        <v>571</v>
      </c>
      <c r="D3511" s="84" t="s">
        <v>579</v>
      </c>
      <c r="F3511" s="1" t="s">
        <v>625</v>
      </c>
      <c r="G3511" s="1">
        <v>-14.349</v>
      </c>
      <c r="H3511" s="1">
        <v>-4.87</v>
      </c>
      <c r="I3511" s="1">
        <v>4.0119999999999996</v>
      </c>
      <c r="J3511" s="1">
        <v>-3.8610000000000002</v>
      </c>
      <c r="K3511" s="1">
        <v>-6.9320000000000004</v>
      </c>
      <c r="L3511" s="1">
        <v>-13.709</v>
      </c>
      <c r="M3511" s="1">
        <v>-14.819000000000001</v>
      </c>
      <c r="N3511" s="1">
        <v>-17.175000000000001</v>
      </c>
      <c r="O3511" s="1">
        <v>-19.782</v>
      </c>
      <c r="P3511" s="1">
        <v>-19.974</v>
      </c>
      <c r="Q3511" s="1">
        <v>-26</v>
      </c>
      <c r="R3511" s="1">
        <v>-111.459</v>
      </c>
    </row>
    <row r="3512" spans="1:18">
      <c r="A3512" s="83">
        <v>2</v>
      </c>
      <c r="B3512" s="83">
        <v>2024</v>
      </c>
      <c r="C3512" s="84" t="s">
        <v>571</v>
      </c>
      <c r="D3512" s="84" t="s">
        <v>579</v>
      </c>
      <c r="F3512" s="1" t="s">
        <v>436</v>
      </c>
      <c r="G3512" s="1">
        <v>23.050999999999998</v>
      </c>
      <c r="H3512" s="1">
        <v>16.815000000000001</v>
      </c>
      <c r="I3512" s="1">
        <v>11.211</v>
      </c>
      <c r="J3512" s="1">
        <v>10.063000000000001</v>
      </c>
      <c r="K3512" s="1">
        <v>11.03</v>
      </c>
      <c r="L3512" s="1">
        <v>8.5280000000000005</v>
      </c>
      <c r="M3512" s="1">
        <v>5.1580000000000004</v>
      </c>
      <c r="N3512" s="1">
        <v>-0.318</v>
      </c>
      <c r="O3512" s="1">
        <v>-7.2889999999999997</v>
      </c>
      <c r="P3512" s="1">
        <v>-10.932</v>
      </c>
      <c r="Q3512" s="1">
        <v>72.17</v>
      </c>
      <c r="R3512" s="1">
        <v>67.317000000000007</v>
      </c>
    </row>
    <row r="3513" spans="1:18">
      <c r="A3513" s="83">
        <v>2</v>
      </c>
      <c r="B3513" s="83">
        <v>2024</v>
      </c>
      <c r="C3513" s="84" t="s">
        <v>571</v>
      </c>
      <c r="D3513" s="84" t="s">
        <v>579</v>
      </c>
      <c r="F3513" s="1" t="s">
        <v>642</v>
      </c>
      <c r="G3513" s="1">
        <v>-17.827000000000002</v>
      </c>
      <c r="H3513" s="1">
        <v>-11.695</v>
      </c>
      <c r="I3513" s="1">
        <v>-2.2930000000000001</v>
      </c>
      <c r="J3513" s="1">
        <v>2.8479999999999999</v>
      </c>
      <c r="K3513" s="1">
        <v>-47.64</v>
      </c>
      <c r="L3513" s="1">
        <v>1.837</v>
      </c>
      <c r="M3513" s="1">
        <v>2.0089999999999999</v>
      </c>
      <c r="N3513" s="1">
        <v>2.3090000000000002</v>
      </c>
      <c r="O3513" s="1">
        <v>2.4049999999999998</v>
      </c>
      <c r="P3513" s="1">
        <v>0.66300000000000003</v>
      </c>
      <c r="Q3513" s="1">
        <v>-76.606999999999999</v>
      </c>
      <c r="R3513" s="1">
        <v>-67.384</v>
      </c>
    </row>
    <row r="3514" spans="1:18">
      <c r="A3514" s="83">
        <v>2</v>
      </c>
      <c r="B3514" s="83">
        <v>2024</v>
      </c>
      <c r="C3514" s="84" t="s">
        <v>571</v>
      </c>
      <c r="D3514" s="84" t="s">
        <v>579</v>
      </c>
      <c r="F3514" s="1" t="s">
        <v>506</v>
      </c>
      <c r="G3514" s="1">
        <v>5.3534361247574855</v>
      </c>
      <c r="H3514" s="1">
        <v>5.6888817876641262</v>
      </c>
      <c r="I3514" s="1">
        <v>5.500395055652807</v>
      </c>
      <c r="J3514" s="1">
        <v>5.1878184209336613</v>
      </c>
      <c r="K3514" s="1">
        <v>5.588364070410389</v>
      </c>
      <c r="L3514" s="1">
        <v>5.6358060364045235</v>
      </c>
      <c r="M3514" s="1">
        <v>5.6088455527045848</v>
      </c>
      <c r="N3514" s="1">
        <v>5.8160805381274985</v>
      </c>
      <c r="O3514" s="1">
        <v>6.007889887628167</v>
      </c>
      <c r="P3514" s="1">
        <v>6.2809124393781532</v>
      </c>
      <c r="Q3514" s="1">
        <v>27.318895459418467</v>
      </c>
      <c r="R3514" s="1">
        <v>56.668429913661399</v>
      </c>
    </row>
    <row r="3515" spans="1:18">
      <c r="A3515" s="83">
        <v>2</v>
      </c>
      <c r="B3515" s="83">
        <v>2024</v>
      </c>
      <c r="C3515" s="84" t="s">
        <v>571</v>
      </c>
      <c r="D3515" s="84" t="s">
        <v>579</v>
      </c>
      <c r="F3515" s="1" t="s">
        <v>654</v>
      </c>
      <c r="G3515" s="1">
        <v>20.808</v>
      </c>
      <c r="H3515" s="1">
        <v>12.776999999999999</v>
      </c>
      <c r="I3515" s="1">
        <v>0</v>
      </c>
      <c r="J3515" s="1">
        <v>0</v>
      </c>
      <c r="K3515" s="1">
        <v>0</v>
      </c>
      <c r="L3515" s="1">
        <v>0</v>
      </c>
      <c r="M3515" s="1">
        <v>0</v>
      </c>
      <c r="N3515" s="1">
        <v>0</v>
      </c>
      <c r="O3515" s="1">
        <v>0</v>
      </c>
      <c r="P3515" s="1">
        <v>0</v>
      </c>
      <c r="Q3515" s="1">
        <v>33.585000000000001</v>
      </c>
      <c r="R3515" s="1">
        <v>33.585000000000001</v>
      </c>
    </row>
    <row r="3516" spans="1:18">
      <c r="A3516" s="83">
        <v>2</v>
      </c>
      <c r="B3516" s="83">
        <v>2024</v>
      </c>
      <c r="C3516" s="84" t="s">
        <v>571</v>
      </c>
      <c r="D3516" s="84" t="s">
        <v>579</v>
      </c>
      <c r="F3516" s="1" t="s">
        <v>296</v>
      </c>
      <c r="G3516" s="1">
        <v>-7.1764361247574868</v>
      </c>
      <c r="H3516" s="1">
        <v>16.724118212335867</v>
      </c>
      <c r="I3516" s="1">
        <v>13.8736049443472</v>
      </c>
      <c r="J3516" s="1">
        <v>9.4431815790663407</v>
      </c>
      <c r="K3516" s="1">
        <v>9.1536359295896048</v>
      </c>
      <c r="L3516" s="1">
        <v>8.7711939635954792</v>
      </c>
      <c r="M3516" s="1">
        <v>3.3101544472954174</v>
      </c>
      <c r="N3516" s="1">
        <v>5.1049194618724911</v>
      </c>
      <c r="O3516" s="1">
        <v>9.5971101123718299</v>
      </c>
      <c r="P3516" s="1">
        <v>4.6770875606218496</v>
      </c>
      <c r="Q3516" s="1">
        <v>42.018104540581525</v>
      </c>
      <c r="R3516" s="1">
        <v>73.478570086338607</v>
      </c>
    </row>
    <row r="3517" spans="1:18">
      <c r="A3517" s="83">
        <v>2</v>
      </c>
      <c r="B3517" s="83">
        <v>2024</v>
      </c>
      <c r="C3517" s="84" t="s">
        <v>571</v>
      </c>
      <c r="D3517" s="84" t="s">
        <v>579</v>
      </c>
      <c r="F3517" s="1" t="s">
        <v>235</v>
      </c>
    </row>
    <row r="3518" spans="1:18">
      <c r="A3518" s="83">
        <v>2</v>
      </c>
      <c r="B3518" s="83">
        <v>2024</v>
      </c>
      <c r="C3518" s="84" t="s">
        <v>571</v>
      </c>
      <c r="D3518" s="84" t="s">
        <v>579</v>
      </c>
      <c r="F3518" s="1" t="s">
        <v>432</v>
      </c>
      <c r="G3518" s="1">
        <v>-4.5209999999999999</v>
      </c>
      <c r="H3518" s="1">
        <v>-1.873</v>
      </c>
      <c r="I3518" s="1">
        <v>0.23400000000000001</v>
      </c>
      <c r="J3518" s="1">
        <v>-0.54300000000000004</v>
      </c>
      <c r="K3518" s="1">
        <v>-0.67700000000000005</v>
      </c>
      <c r="L3518" s="1">
        <v>-0.54500000000000004</v>
      </c>
      <c r="M3518" s="1">
        <v>0.56100000000000005</v>
      </c>
      <c r="N3518" s="1">
        <v>0.33100000000000002</v>
      </c>
      <c r="O3518" s="1">
        <v>0.35899999999999999</v>
      </c>
      <c r="P3518" s="1">
        <v>0.372</v>
      </c>
      <c r="Q3518" s="1">
        <v>-7.3800000000000008</v>
      </c>
      <c r="R3518" s="1">
        <v>-6.3020000000000005</v>
      </c>
    </row>
    <row r="3519" spans="1:18">
      <c r="A3519" s="83">
        <v>2</v>
      </c>
      <c r="B3519" s="83">
        <v>2024</v>
      </c>
      <c r="C3519" s="84" t="s">
        <v>571</v>
      </c>
      <c r="D3519" s="84" t="s">
        <v>579</v>
      </c>
      <c r="F3519" s="1" t="s">
        <v>433</v>
      </c>
      <c r="G3519" s="1">
        <v>-22.692</v>
      </c>
      <c r="H3519" s="1">
        <v>-14.648</v>
      </c>
      <c r="I3519" s="1">
        <v>-5.3609999999999998</v>
      </c>
      <c r="J3519" s="1">
        <v>-0.17799999999999999</v>
      </c>
      <c r="K3519" s="1">
        <v>1.6619999999999999</v>
      </c>
      <c r="L3519" s="1">
        <v>2.0049999999999999</v>
      </c>
      <c r="M3519" s="1">
        <v>1.4930000000000001</v>
      </c>
      <c r="N3519" s="1">
        <v>-1.2789999999999999</v>
      </c>
      <c r="O3519" s="1">
        <v>-4.4029999999999996</v>
      </c>
      <c r="P3519" s="1">
        <v>-6.2839999999999998</v>
      </c>
      <c r="Q3519" s="1">
        <v>-41.216999999999999</v>
      </c>
      <c r="R3519" s="1">
        <v>-49.684999999999988</v>
      </c>
    </row>
    <row r="3520" spans="1:18">
      <c r="A3520" s="83">
        <v>2</v>
      </c>
      <c r="B3520" s="83">
        <v>2024</v>
      </c>
      <c r="C3520" s="84" t="s">
        <v>571</v>
      </c>
      <c r="D3520" s="84" t="s">
        <v>580</v>
      </c>
      <c r="F3520" s="1" t="s">
        <v>621</v>
      </c>
    </row>
    <row r="3521" spans="1:19">
      <c r="A3521" s="83">
        <v>2</v>
      </c>
      <c r="B3521" s="83">
        <v>2024</v>
      </c>
      <c r="C3521" s="84" t="s">
        <v>571</v>
      </c>
      <c r="D3521" s="84" t="s">
        <v>580</v>
      </c>
      <c r="F3521" s="1" t="s">
        <v>295</v>
      </c>
      <c r="G3521" s="1">
        <v>4.7327279999999998</v>
      </c>
      <c r="H3521" s="1">
        <v>14.793102999999999</v>
      </c>
      <c r="I3521" s="1">
        <v>19.910186000000003</v>
      </c>
      <c r="J3521" s="1">
        <v>22.491481</v>
      </c>
      <c r="K3521" s="1">
        <v>23.609397000000001</v>
      </c>
      <c r="L3521" s="1">
        <v>25.017728999999999</v>
      </c>
      <c r="M3521" s="1">
        <v>27.015284999999999</v>
      </c>
      <c r="N3521" s="1">
        <v>29.147977999999998</v>
      </c>
      <c r="O3521" s="1">
        <v>31.607882999999998</v>
      </c>
      <c r="P3521" s="1">
        <v>33.704708999999994</v>
      </c>
      <c r="Q3521" s="1">
        <v>85.536895000000001</v>
      </c>
      <c r="R3521" s="1">
        <v>232.03047899999996</v>
      </c>
    </row>
    <row r="3522" spans="1:19">
      <c r="A3522" s="83">
        <v>2</v>
      </c>
      <c r="B3522" s="83">
        <v>2024</v>
      </c>
      <c r="C3522" s="84" t="s">
        <v>571</v>
      </c>
      <c r="D3522" s="84" t="s">
        <v>580</v>
      </c>
      <c r="F3522" s="1" t="s">
        <v>296</v>
      </c>
      <c r="G3522" s="1">
        <v>42.381</v>
      </c>
      <c r="H3522" s="1">
        <v>23.780999999999995</v>
      </c>
      <c r="I3522" s="1">
        <v>11.225999999999999</v>
      </c>
      <c r="J3522" s="1">
        <v>4.9899999999999984</v>
      </c>
      <c r="K3522" s="1">
        <v>-1.4280000000000008</v>
      </c>
      <c r="L3522" s="1">
        <v>-2.379999999999999</v>
      </c>
      <c r="M3522" s="1">
        <v>-1.791999999999998</v>
      </c>
      <c r="N3522" s="1">
        <v>-7.0999999999997954E-2</v>
      </c>
      <c r="O3522" s="1">
        <v>4.0960000000000072</v>
      </c>
      <c r="P3522" s="1">
        <v>9.5600000000000023</v>
      </c>
      <c r="Q3522" s="1">
        <v>80.949999999999989</v>
      </c>
      <c r="R3522" s="1">
        <v>90.363</v>
      </c>
    </row>
    <row r="3523" spans="1:19">
      <c r="A3523" s="83">
        <v>2</v>
      </c>
      <c r="B3523" s="83">
        <v>2024</v>
      </c>
    </row>
    <row r="3524" spans="1:19">
      <c r="A3524" s="83">
        <v>2</v>
      </c>
      <c r="B3524" s="83">
        <v>2024</v>
      </c>
      <c r="C3524" s="84" t="s">
        <v>575</v>
      </c>
      <c r="D3524" s="84" t="s">
        <v>586</v>
      </c>
      <c r="F3524" s="1" t="s">
        <v>655</v>
      </c>
      <c r="G3524" s="1">
        <v>-1507.3670000000002</v>
      </c>
      <c r="H3524" s="1">
        <v>-1771.6090000000002</v>
      </c>
      <c r="I3524" s="1">
        <v>-1691.7850000000001</v>
      </c>
      <c r="J3524" s="1">
        <v>-1640.3709999999999</v>
      </c>
      <c r="K3524" s="1">
        <v>-1844.4380000000001</v>
      </c>
      <c r="L3524" s="1">
        <v>-1723.432</v>
      </c>
      <c r="M3524" s="1">
        <v>-1916.635</v>
      </c>
      <c r="N3524" s="1">
        <v>-2054.027</v>
      </c>
      <c r="O3524" s="1">
        <v>-2238.1869999999999</v>
      </c>
      <c r="P3524" s="1">
        <v>-2556.2560000000003</v>
      </c>
      <c r="Q3524" s="1">
        <v>-8455.57</v>
      </c>
      <c r="R3524" s="1">
        <v>-18944.107000000004</v>
      </c>
    </row>
    <row r="3526" spans="1:19">
      <c r="A3526" s="83">
        <v>6</v>
      </c>
      <c r="B3526" s="83">
        <v>2024</v>
      </c>
      <c r="C3526" s="84" t="s">
        <v>572</v>
      </c>
      <c r="F3526" s="1" t="s">
        <v>452</v>
      </c>
    </row>
    <row r="3527" spans="1:19">
      <c r="A3527" s="83">
        <v>6</v>
      </c>
      <c r="B3527" s="83">
        <v>2024</v>
      </c>
      <c r="C3527" s="84" t="s">
        <v>572</v>
      </c>
      <c r="D3527" s="84" t="s">
        <v>578</v>
      </c>
      <c r="F3527" s="1" t="s">
        <v>651</v>
      </c>
      <c r="G3527" s="1">
        <v>-1.2729999999999999</v>
      </c>
      <c r="H3527" s="1">
        <v>2.3239999999999998</v>
      </c>
      <c r="I3527" s="1">
        <v>-3.722</v>
      </c>
      <c r="J3527" s="1">
        <v>-4.59</v>
      </c>
      <c r="K3527" s="1">
        <v>-5.3109999999999999</v>
      </c>
      <c r="L3527" s="1">
        <v>-5.8380000000000001</v>
      </c>
      <c r="M3527" s="1">
        <v>-6.0049999999999999</v>
      </c>
      <c r="N3527" s="1">
        <v>-5.86</v>
      </c>
      <c r="O3527" s="1">
        <v>-1.629</v>
      </c>
      <c r="P3527" s="1">
        <v>-0.99</v>
      </c>
      <c r="Q3527" s="1">
        <v>-0.66200000000000003</v>
      </c>
      <c r="R3527" s="1">
        <v>-17.137</v>
      </c>
      <c r="S3527" s="1">
        <v>-32.283000000000001</v>
      </c>
    </row>
    <row r="3528" spans="1:19">
      <c r="A3528" s="83">
        <v>6</v>
      </c>
      <c r="B3528" s="83">
        <v>2024</v>
      </c>
      <c r="C3528" s="84" t="s">
        <v>572</v>
      </c>
      <c r="D3528" s="84" t="s">
        <v>579</v>
      </c>
      <c r="F3528" s="1" t="s">
        <v>652</v>
      </c>
    </row>
    <row r="3529" spans="1:19">
      <c r="A3529" s="83">
        <v>6</v>
      </c>
      <c r="B3529" s="83">
        <v>2024</v>
      </c>
      <c r="C3529" s="84" t="s">
        <v>572</v>
      </c>
      <c r="D3529" s="84" t="s">
        <v>579</v>
      </c>
      <c r="F3529" s="1" t="s">
        <v>644</v>
      </c>
    </row>
    <row r="3530" spans="1:19">
      <c r="A3530" s="83">
        <v>6</v>
      </c>
      <c r="B3530" s="83">
        <v>2024</v>
      </c>
      <c r="C3530" s="84" t="s">
        <v>572</v>
      </c>
      <c r="D3530" s="84" t="s">
        <v>579</v>
      </c>
      <c r="F3530" s="1" t="s">
        <v>518</v>
      </c>
    </row>
    <row r="3531" spans="1:19">
      <c r="A3531" s="83">
        <v>6</v>
      </c>
      <c r="B3531" s="83">
        <v>2024</v>
      </c>
      <c r="C3531" s="84" t="s">
        <v>572</v>
      </c>
      <c r="D3531" s="84" t="s">
        <v>579</v>
      </c>
      <c r="F3531" s="1" t="s">
        <v>656</v>
      </c>
      <c r="G3531" s="1">
        <v>21.414999999999999</v>
      </c>
      <c r="H3531" s="1">
        <v>24.343</v>
      </c>
      <c r="I3531" s="1">
        <v>24.271999999999998</v>
      </c>
      <c r="J3531" s="1">
        <v>24.532</v>
      </c>
      <c r="K3531" s="1">
        <v>25.007999999999999</v>
      </c>
      <c r="L3531" s="1">
        <v>25.408000000000001</v>
      </c>
      <c r="M3531" s="1">
        <v>26.081</v>
      </c>
      <c r="N3531" s="1">
        <v>26.684000000000001</v>
      </c>
      <c r="O3531" s="1">
        <v>27.268999999999998</v>
      </c>
      <c r="P3531" s="1">
        <v>27.951000000000001</v>
      </c>
      <c r="Q3531" s="1">
        <v>28.465</v>
      </c>
      <c r="R3531" s="1">
        <v>123.56299999999999</v>
      </c>
      <c r="S3531" s="1">
        <v>260.01299999999998</v>
      </c>
    </row>
    <row r="3532" spans="1:19">
      <c r="A3532" s="83">
        <v>6</v>
      </c>
      <c r="B3532" s="83">
        <v>2024</v>
      </c>
      <c r="C3532" s="84" t="s">
        <v>572</v>
      </c>
      <c r="D3532" s="84" t="s">
        <v>579</v>
      </c>
      <c r="F3532" s="1" t="s">
        <v>657</v>
      </c>
      <c r="G3532" s="1">
        <v>10.45</v>
      </c>
      <c r="H3532" s="1">
        <v>33.989999999999995</v>
      </c>
      <c r="I3532" s="1">
        <v>47.878000000000007</v>
      </c>
      <c r="J3532" s="1">
        <v>58.987000000000009</v>
      </c>
      <c r="K3532" s="1">
        <v>65.707999999999998</v>
      </c>
      <c r="L3532" s="1">
        <v>69.471000000000004</v>
      </c>
      <c r="M3532" s="1">
        <v>71.697000000000003</v>
      </c>
      <c r="N3532" s="1">
        <v>73.53</v>
      </c>
      <c r="O3532" s="1">
        <v>75.085000000000008</v>
      </c>
      <c r="P3532" s="1">
        <v>76.633999999999986</v>
      </c>
      <c r="Q3532" s="1">
        <v>78.161999999999992</v>
      </c>
      <c r="R3532" s="1">
        <v>276.03399999999999</v>
      </c>
      <c r="S3532" s="1">
        <v>651.14200000000005</v>
      </c>
    </row>
    <row r="3533" spans="1:19">
      <c r="A3533" s="83">
        <v>6</v>
      </c>
      <c r="B3533" s="83">
        <v>2024</v>
      </c>
      <c r="C3533" s="84" t="s">
        <v>572</v>
      </c>
      <c r="D3533" s="84" t="s">
        <v>579</v>
      </c>
      <c r="F3533" s="1" t="s">
        <v>658</v>
      </c>
    </row>
    <row r="3534" spans="1:19">
      <c r="A3534" s="83">
        <v>6</v>
      </c>
      <c r="B3534" s="83">
        <v>2024</v>
      </c>
      <c r="C3534" s="84" t="s">
        <v>572</v>
      </c>
      <c r="D3534" s="84" t="s">
        <v>579</v>
      </c>
      <c r="F3534" s="1" t="s">
        <v>656</v>
      </c>
      <c r="G3534" s="1">
        <v>16.998999999999999</v>
      </c>
      <c r="H3534" s="1">
        <v>7.3570000000000002</v>
      </c>
      <c r="I3534" s="1">
        <v>8.9079999999999995</v>
      </c>
      <c r="J3534" s="1">
        <v>9.0359999999999996</v>
      </c>
      <c r="K3534" s="1">
        <v>8.0020000000000007</v>
      </c>
      <c r="L3534" s="1">
        <v>7.9480000000000004</v>
      </c>
      <c r="M3534" s="1">
        <v>8.1140000000000008</v>
      </c>
      <c r="N3534" s="1">
        <v>8.2789999999999999</v>
      </c>
      <c r="O3534" s="1">
        <v>8.5500000000000007</v>
      </c>
      <c r="P3534" s="1">
        <v>8.8089999999999993</v>
      </c>
      <c r="Q3534" s="1">
        <v>8.42</v>
      </c>
      <c r="R3534" s="1">
        <v>41.251000000000005</v>
      </c>
      <c r="S3534" s="1">
        <v>83.423000000000002</v>
      </c>
    </row>
    <row r="3535" spans="1:19">
      <c r="A3535" s="83">
        <v>6</v>
      </c>
      <c r="B3535" s="83">
        <v>2024</v>
      </c>
      <c r="C3535" s="84" t="s">
        <v>572</v>
      </c>
      <c r="D3535" s="84" t="s">
        <v>579</v>
      </c>
      <c r="F3535" s="1" t="s">
        <v>657</v>
      </c>
      <c r="G3535" s="1">
        <v>10.842000000000002</v>
      </c>
      <c r="H3535" s="1">
        <v>19.327999999999999</v>
      </c>
      <c r="I3535" s="1">
        <v>24.345999999999997</v>
      </c>
      <c r="J3535" s="1">
        <v>27.887</v>
      </c>
      <c r="K3535" s="1">
        <v>29.003</v>
      </c>
      <c r="L3535" s="1">
        <v>30.103999999999999</v>
      </c>
      <c r="M3535" s="1">
        <v>31.098000000000003</v>
      </c>
      <c r="N3535" s="1">
        <v>31.855</v>
      </c>
      <c r="O3535" s="1">
        <v>32.828000000000003</v>
      </c>
      <c r="P3535" s="1">
        <v>33.471000000000004</v>
      </c>
      <c r="Q3535" s="1">
        <v>34.110999999999997</v>
      </c>
      <c r="R3535" s="1">
        <v>130.66800000000001</v>
      </c>
      <c r="S3535" s="1">
        <v>294.03100000000001</v>
      </c>
    </row>
    <row r="3536" spans="1:19">
      <c r="A3536" s="83">
        <v>6</v>
      </c>
      <c r="B3536" s="83">
        <v>2024</v>
      </c>
      <c r="C3536" s="84" t="s">
        <v>572</v>
      </c>
      <c r="D3536" s="84" t="s">
        <v>579</v>
      </c>
      <c r="F3536" s="1" t="s">
        <v>641</v>
      </c>
      <c r="G3536" s="1">
        <v>-2.8490000000000002</v>
      </c>
      <c r="H3536" s="1">
        <v>-1.71</v>
      </c>
      <c r="I3536" s="1">
        <v>4.0410000000000004</v>
      </c>
      <c r="J3536" s="1">
        <v>2.3660000000000001</v>
      </c>
      <c r="K3536" s="1">
        <v>-2.71</v>
      </c>
      <c r="L3536" s="1">
        <v>-3.9009999999999998</v>
      </c>
      <c r="M3536" s="1">
        <v>-6.2910000000000004</v>
      </c>
      <c r="N3536" s="1">
        <v>-4.4720000000000004</v>
      </c>
      <c r="O3536" s="1">
        <v>-1.367</v>
      </c>
      <c r="P3536" s="1">
        <v>-2.8050000000000002</v>
      </c>
      <c r="Q3536" s="1">
        <v>0.01</v>
      </c>
      <c r="R3536" s="1">
        <v>-1.9139999999999988</v>
      </c>
      <c r="S3536" s="1">
        <v>-16.838999999999999</v>
      </c>
    </row>
    <row r="3537" spans="1:19">
      <c r="A3537" s="83">
        <v>6</v>
      </c>
      <c r="B3537" s="83">
        <v>2024</v>
      </c>
      <c r="C3537" s="84" t="s">
        <v>572</v>
      </c>
      <c r="D3537" s="84" t="s">
        <v>580</v>
      </c>
      <c r="F3537" s="1" t="s">
        <v>295</v>
      </c>
      <c r="G3537" s="1">
        <v>0.70299999999999996</v>
      </c>
      <c r="H3537" s="1">
        <v>4.8129999999999997</v>
      </c>
      <c r="I3537" s="1">
        <v>8.36</v>
      </c>
      <c r="J3537" s="1">
        <v>11.955</v>
      </c>
      <c r="K3537" s="1">
        <v>16.071999999999999</v>
      </c>
      <c r="L3537" s="1">
        <v>20.440000000000001</v>
      </c>
      <c r="M3537" s="1">
        <v>25.527999999999999</v>
      </c>
      <c r="N3537" s="1">
        <v>30.901</v>
      </c>
      <c r="O3537" s="1">
        <v>36.673000000000002</v>
      </c>
      <c r="P3537" s="1">
        <v>42.914000000000001</v>
      </c>
      <c r="Q3537" s="1">
        <v>49.436</v>
      </c>
      <c r="R3537" s="1">
        <v>61.64</v>
      </c>
      <c r="S3537" s="1">
        <v>247.09200000000001</v>
      </c>
    </row>
    <row r="3538" spans="1:19">
      <c r="A3538" s="83">
        <v>6</v>
      </c>
      <c r="B3538" s="83">
        <v>2024</v>
      </c>
      <c r="C3538" s="84" t="s">
        <v>570</v>
      </c>
      <c r="F3538" s="1" t="s">
        <v>435</v>
      </c>
    </row>
    <row r="3539" spans="1:19">
      <c r="A3539" s="83">
        <v>6</v>
      </c>
      <c r="B3539" s="83">
        <v>2024</v>
      </c>
      <c r="C3539" s="84" t="s">
        <v>570</v>
      </c>
      <c r="D3539" s="84" t="s">
        <v>578</v>
      </c>
      <c r="F3539" s="1" t="s">
        <v>651</v>
      </c>
    </row>
    <row r="3540" spans="1:19">
      <c r="A3540" s="83">
        <v>6</v>
      </c>
      <c r="B3540" s="83">
        <v>2024</v>
      </c>
      <c r="C3540" s="84" t="s">
        <v>570</v>
      </c>
      <c r="D3540" s="84" t="s">
        <v>578</v>
      </c>
      <c r="F3540" s="1" t="s">
        <v>503</v>
      </c>
      <c r="G3540" s="1">
        <v>51.06</v>
      </c>
      <c r="H3540" s="1">
        <v>89.775000000000006</v>
      </c>
      <c r="I3540" s="1">
        <v>102.343</v>
      </c>
      <c r="J3540" s="1">
        <v>98.861000000000004</v>
      </c>
      <c r="K3540" s="1">
        <v>83.703999999999994</v>
      </c>
      <c r="L3540" s="1">
        <v>65.040999999999997</v>
      </c>
      <c r="M3540" s="1">
        <v>49.405000000000001</v>
      </c>
      <c r="N3540" s="1">
        <v>38.86</v>
      </c>
      <c r="O3540" s="1">
        <v>31.577000000000002</v>
      </c>
      <c r="P3540" s="1">
        <v>26.792999999999999</v>
      </c>
      <c r="Q3540" s="1">
        <v>25.242999999999999</v>
      </c>
      <c r="R3540" s="1">
        <v>439.72399999999999</v>
      </c>
      <c r="S3540" s="1">
        <v>611.60199999999998</v>
      </c>
    </row>
    <row r="3541" spans="1:19">
      <c r="A3541" s="83">
        <v>6</v>
      </c>
      <c r="B3541" s="83">
        <v>2024</v>
      </c>
      <c r="C3541" s="84" t="s">
        <v>570</v>
      </c>
      <c r="D3541" s="84" t="s">
        <v>578</v>
      </c>
      <c r="F3541" s="1" t="s">
        <v>504</v>
      </c>
      <c r="G3541" s="1">
        <v>18.405999999999999</v>
      </c>
      <c r="H3541" s="1">
        <v>29.593</v>
      </c>
      <c r="I3541" s="1">
        <v>25.881</v>
      </c>
      <c r="J3541" s="1">
        <v>17.541</v>
      </c>
      <c r="K3541" s="1">
        <v>8.0109999999999992</v>
      </c>
      <c r="L3541" s="1">
        <v>-0.54200000000000004</v>
      </c>
      <c r="M3541" s="1">
        <v>-4.99</v>
      </c>
      <c r="N3541" s="1">
        <v>-6.32</v>
      </c>
      <c r="O3541" s="1">
        <v>-6.1319999999999997</v>
      </c>
      <c r="P3541" s="1">
        <v>-6.0179999999999998</v>
      </c>
      <c r="Q3541" s="1">
        <v>-6.8869999999999996</v>
      </c>
      <c r="R3541" s="1">
        <v>80.483999999999995</v>
      </c>
      <c r="S3541" s="1">
        <v>50.137</v>
      </c>
    </row>
    <row r="3542" spans="1:19">
      <c r="A3542" s="83">
        <v>6</v>
      </c>
      <c r="B3542" s="83">
        <v>2024</v>
      </c>
      <c r="C3542" s="84" t="s">
        <v>570</v>
      </c>
      <c r="D3542" s="84" t="s">
        <v>578</v>
      </c>
      <c r="F3542" s="1" t="s">
        <v>532</v>
      </c>
      <c r="G3542" s="1">
        <v>6.4710000000000001</v>
      </c>
      <c r="H3542" s="1">
        <v>7.4109999999999996</v>
      </c>
      <c r="I3542" s="1">
        <v>6.6189999999999998</v>
      </c>
      <c r="J3542" s="1">
        <v>4.0270000000000001</v>
      </c>
      <c r="K3542" s="1">
        <v>2.2000000000000002</v>
      </c>
      <c r="L3542" s="1">
        <v>1.0569999999999999</v>
      </c>
      <c r="M3542" s="1">
        <v>-0.59299999999999997</v>
      </c>
      <c r="N3542" s="1">
        <v>-2.9780000000000002</v>
      </c>
      <c r="O3542" s="1">
        <v>-5.4160000000000004</v>
      </c>
      <c r="P3542" s="1">
        <v>-7.2530000000000001</v>
      </c>
      <c r="Q3542" s="1">
        <v>-7.4859999999999998</v>
      </c>
      <c r="R3542" s="1">
        <v>21.314</v>
      </c>
      <c r="S3542" s="1">
        <v>-2.4119999999999999</v>
      </c>
    </row>
    <row r="3543" spans="1:19">
      <c r="A3543" s="83">
        <v>6</v>
      </c>
      <c r="B3543" s="83">
        <v>2024</v>
      </c>
      <c r="C3543" s="84" t="s">
        <v>570</v>
      </c>
      <c r="D3543" s="84" t="s">
        <v>578</v>
      </c>
      <c r="F3543" s="1" t="s">
        <v>550</v>
      </c>
      <c r="G3543" s="1">
        <v>-1.6E-2</v>
      </c>
      <c r="H3543" s="1">
        <v>-0.30499999999999999</v>
      </c>
      <c r="I3543" s="1">
        <v>-0.34799999999999998</v>
      </c>
      <c r="J3543" s="1">
        <v>-0.27800000000000002</v>
      </c>
      <c r="K3543" s="1">
        <v>-0.22600000000000001</v>
      </c>
      <c r="L3543" s="1">
        <v>-51.314</v>
      </c>
      <c r="M3543" s="1">
        <v>-86.948999999999998</v>
      </c>
      <c r="N3543" s="1">
        <v>-10.363</v>
      </c>
      <c r="O3543" s="1">
        <v>-9.609</v>
      </c>
      <c r="P3543" s="1">
        <v>-8.7200000000000006</v>
      </c>
      <c r="Q3543" s="1">
        <v>-7.8479999999999999</v>
      </c>
      <c r="R3543" s="1">
        <v>-52.470999999999997</v>
      </c>
      <c r="S3543" s="1">
        <v>-175.96</v>
      </c>
    </row>
    <row r="3544" spans="1:19">
      <c r="A3544" s="83">
        <v>6</v>
      </c>
      <c r="B3544" s="83">
        <v>2024</v>
      </c>
      <c r="C3544" s="84" t="s">
        <v>570</v>
      </c>
      <c r="D3544" s="84" t="s">
        <v>578</v>
      </c>
      <c r="F3544" s="1" t="s">
        <v>296</v>
      </c>
      <c r="G3544" s="1">
        <v>3.3</v>
      </c>
      <c r="H3544" s="1">
        <v>5.9909999999999997</v>
      </c>
      <c r="I3544" s="1">
        <v>5.1509999999999998</v>
      </c>
      <c r="J3544" s="1">
        <v>5.3760000000000003</v>
      </c>
      <c r="K3544" s="1">
        <v>4.7119999999999997</v>
      </c>
      <c r="L3544" s="1">
        <v>4.1120000000000001</v>
      </c>
      <c r="M3544" s="1">
        <v>3.4489999999999998</v>
      </c>
      <c r="N3544" s="1">
        <v>2.851</v>
      </c>
      <c r="O3544" s="1">
        <v>2.278</v>
      </c>
      <c r="P3544" s="1">
        <v>2.0499999999999998</v>
      </c>
      <c r="Q3544" s="1">
        <v>2.1259999999999999</v>
      </c>
      <c r="R3544" s="1">
        <v>25.341999999999999</v>
      </c>
      <c r="S3544" s="1">
        <v>38.095999999999997</v>
      </c>
    </row>
    <row r="3545" spans="1:19">
      <c r="A3545" s="83">
        <v>6</v>
      </c>
      <c r="B3545" s="83">
        <v>2024</v>
      </c>
      <c r="C3545" s="84" t="s">
        <v>570</v>
      </c>
      <c r="D3545" s="84" t="s">
        <v>579</v>
      </c>
      <c r="F3545" s="1" t="s">
        <v>490</v>
      </c>
    </row>
    <row r="3546" spans="1:19">
      <c r="A3546" s="83">
        <v>6</v>
      </c>
      <c r="B3546" s="83">
        <v>2024</v>
      </c>
      <c r="C3546" s="84" t="s">
        <v>570</v>
      </c>
      <c r="D3546" s="84" t="s">
        <v>579</v>
      </c>
      <c r="F3546" s="1" t="s">
        <v>641</v>
      </c>
    </row>
    <row r="3547" spans="1:19">
      <c r="A3547" s="83">
        <v>6</v>
      </c>
      <c r="B3547" s="83">
        <v>2024</v>
      </c>
      <c r="C3547" s="84" t="s">
        <v>570</v>
      </c>
      <c r="D3547" s="84" t="s">
        <v>579</v>
      </c>
      <c r="F3547" s="1" t="s">
        <v>288</v>
      </c>
      <c r="G3547" s="1">
        <v>0</v>
      </c>
      <c r="H3547" s="1">
        <v>6.7</v>
      </c>
      <c r="I3547" s="1">
        <v>8.3000000000000007</v>
      </c>
      <c r="J3547" s="1">
        <v>7.2</v>
      </c>
      <c r="K3547" s="1">
        <v>6.1</v>
      </c>
      <c r="L3547" s="1">
        <v>6.1</v>
      </c>
      <c r="M3547" s="1">
        <v>6.3</v>
      </c>
      <c r="N3547" s="1">
        <v>7.3</v>
      </c>
      <c r="O3547" s="1">
        <v>8.3000000000000007</v>
      </c>
      <c r="P3547" s="1">
        <v>7.4</v>
      </c>
      <c r="Q3547" s="1">
        <v>5.6</v>
      </c>
      <c r="R3547" s="1">
        <v>34.4</v>
      </c>
      <c r="S3547" s="1">
        <v>69.3</v>
      </c>
    </row>
    <row r="3548" spans="1:19">
      <c r="A3548" s="83">
        <v>6</v>
      </c>
      <c r="B3548" s="83">
        <v>2024</v>
      </c>
      <c r="C3548" s="84" t="s">
        <v>570</v>
      </c>
      <c r="D3548" s="84" t="s">
        <v>579</v>
      </c>
      <c r="F3548" s="1" t="s">
        <v>290</v>
      </c>
      <c r="G3548" s="1">
        <v>-0.26600000000000001</v>
      </c>
      <c r="H3548" s="1">
        <v>-0.51</v>
      </c>
      <c r="I3548" s="1">
        <v>-0.77800000000000002</v>
      </c>
      <c r="J3548" s="1">
        <v>-1.6990000000000001</v>
      </c>
      <c r="K3548" s="1">
        <v>-3.4390000000000001</v>
      </c>
      <c r="L3548" s="1">
        <v>-4.4329999999999998</v>
      </c>
      <c r="M3548" s="1">
        <v>-6.25</v>
      </c>
      <c r="N3548" s="1">
        <v>-7.81</v>
      </c>
      <c r="O3548" s="1">
        <v>-9.6690000000000005</v>
      </c>
      <c r="P3548" s="1">
        <v>-12.775</v>
      </c>
      <c r="Q3548" s="1">
        <v>-13.984</v>
      </c>
      <c r="R3548" s="1">
        <v>-10.859</v>
      </c>
      <c r="S3548" s="1">
        <v>-61.347000000000001</v>
      </c>
    </row>
    <row r="3549" spans="1:19">
      <c r="A3549" s="83">
        <v>6</v>
      </c>
      <c r="B3549" s="83">
        <v>2024</v>
      </c>
      <c r="C3549" s="84" t="s">
        <v>570</v>
      </c>
      <c r="D3549" s="84" t="s">
        <v>579</v>
      </c>
      <c r="F3549" s="1" t="s">
        <v>436</v>
      </c>
      <c r="G3549" s="1">
        <v>0.30299999999999999</v>
      </c>
      <c r="H3549" s="1">
        <v>1.6020000000000001</v>
      </c>
      <c r="I3549" s="1">
        <v>2.3559999999999999</v>
      </c>
      <c r="J3549" s="1">
        <v>3.871</v>
      </c>
      <c r="K3549" s="1">
        <v>4.8490000000000002</v>
      </c>
      <c r="L3549" s="1">
        <v>5.3769999999999998</v>
      </c>
      <c r="M3549" s="1">
        <v>5.7750000000000004</v>
      </c>
      <c r="N3549" s="1">
        <v>6.2279999999999998</v>
      </c>
      <c r="O3549" s="1">
        <v>6.77</v>
      </c>
      <c r="P3549" s="1">
        <v>7.4390000000000001</v>
      </c>
      <c r="Q3549" s="1">
        <v>8.1280000000000001</v>
      </c>
      <c r="R3549" s="1">
        <v>18.055</v>
      </c>
      <c r="S3549" s="1">
        <v>52.395000000000003</v>
      </c>
    </row>
    <row r="3550" spans="1:19">
      <c r="A3550" s="83">
        <v>6</v>
      </c>
      <c r="B3550" s="83">
        <v>2024</v>
      </c>
      <c r="C3550" s="84" t="s">
        <v>570</v>
      </c>
      <c r="D3550" s="84" t="s">
        <v>579</v>
      </c>
      <c r="F3550" s="1" t="s">
        <v>296</v>
      </c>
      <c r="G3550" s="1">
        <v>-2.6919999999999997</v>
      </c>
      <c r="H3550" s="1">
        <v>-7.1720000000000006</v>
      </c>
      <c r="I3550" s="1">
        <v>-1.1799999999999997</v>
      </c>
      <c r="J3550" s="1">
        <v>1.3010000000000002</v>
      </c>
      <c r="K3550" s="1">
        <v>1.9670000000000005</v>
      </c>
      <c r="L3550" s="1">
        <v>1.7720000000000011</v>
      </c>
      <c r="M3550" s="1">
        <v>1.7759999999999998</v>
      </c>
      <c r="N3550" s="1">
        <v>2.0200000000000005</v>
      </c>
      <c r="O3550" s="1">
        <v>1.6480000000000006</v>
      </c>
      <c r="P3550" s="1">
        <v>1.1189999999999998</v>
      </c>
      <c r="Q3550" s="1">
        <v>0.93600000000000028</v>
      </c>
      <c r="R3550" s="1">
        <v>-3.3119999999999985</v>
      </c>
      <c r="S3550" s="1">
        <v>4.1870000000000021</v>
      </c>
    </row>
    <row r="3551" spans="1:19">
      <c r="A3551" s="83">
        <v>6</v>
      </c>
      <c r="B3551" s="83">
        <v>2024</v>
      </c>
      <c r="C3551" s="84" t="s">
        <v>570</v>
      </c>
      <c r="D3551" s="84" t="s">
        <v>579</v>
      </c>
      <c r="F3551" s="1" t="s">
        <v>235</v>
      </c>
      <c r="G3551" s="1">
        <v>0</v>
      </c>
      <c r="H3551" s="1">
        <v>-5.1999999999999998E-2</v>
      </c>
      <c r="I3551" s="1">
        <v>-0.73499999999999999</v>
      </c>
      <c r="J3551" s="1">
        <v>-1.506</v>
      </c>
      <c r="K3551" s="1">
        <v>-1.2390000000000001</v>
      </c>
      <c r="L3551" s="1">
        <v>-1.8620000000000001</v>
      </c>
      <c r="M3551" s="1">
        <v>-2.2410000000000001</v>
      </c>
      <c r="N3551" s="1">
        <v>-2.5910000000000002</v>
      </c>
      <c r="O3551" s="1">
        <v>-2.0259999999999998</v>
      </c>
      <c r="P3551" s="1">
        <v>-1.7529999999999999</v>
      </c>
      <c r="Q3551" s="1">
        <v>-1.05</v>
      </c>
      <c r="R3551" s="1">
        <v>-5.3940000000000001</v>
      </c>
      <c r="S3551" s="1">
        <v>-15.055</v>
      </c>
    </row>
    <row r="3552" spans="1:19">
      <c r="A3552" s="83">
        <v>6</v>
      </c>
      <c r="B3552" s="83">
        <v>2024</v>
      </c>
      <c r="C3552" s="84" t="s">
        <v>570</v>
      </c>
      <c r="D3552" s="84" t="s">
        <v>580</v>
      </c>
      <c r="F3552" s="1" t="s">
        <v>294</v>
      </c>
    </row>
    <row r="3553" spans="1:19">
      <c r="A3553" s="83">
        <v>6</v>
      </c>
      <c r="B3553" s="83">
        <v>2024</v>
      </c>
      <c r="C3553" s="84" t="s">
        <v>570</v>
      </c>
      <c r="D3553" s="84" t="s">
        <v>580</v>
      </c>
      <c r="F3553" s="1" t="s">
        <v>565</v>
      </c>
      <c r="G3553" s="1">
        <v>12.685</v>
      </c>
      <c r="H3553" s="1">
        <v>35.975000000000001</v>
      </c>
      <c r="I3553" s="1">
        <v>24.867999999999999</v>
      </c>
      <c r="J3553" s="1">
        <v>2.3010000000000002</v>
      </c>
      <c r="K3553" s="1">
        <v>-1.81</v>
      </c>
      <c r="L3553" s="1">
        <v>-4.91</v>
      </c>
      <c r="M3553" s="1">
        <v>-4.125</v>
      </c>
      <c r="N3553" s="1">
        <v>-3.9489999999999998</v>
      </c>
      <c r="O3553" s="1">
        <v>-1.8069999999999999</v>
      </c>
      <c r="P3553" s="1">
        <v>3.524</v>
      </c>
      <c r="Q3553" s="1">
        <v>8.8800000000000008</v>
      </c>
      <c r="R3553" s="1">
        <v>56.424000000000007</v>
      </c>
      <c r="S3553" s="1">
        <v>58.94700000000001</v>
      </c>
    </row>
    <row r="3554" spans="1:19">
      <c r="A3554" s="83">
        <v>6</v>
      </c>
      <c r="B3554" s="83">
        <v>2024</v>
      </c>
      <c r="C3554" s="84" t="s">
        <v>570</v>
      </c>
      <c r="D3554" s="84" t="s">
        <v>580</v>
      </c>
      <c r="F3554" s="1" t="s">
        <v>295</v>
      </c>
      <c r="G3554" s="1">
        <v>-0.83699999999999997</v>
      </c>
      <c r="H3554" s="1">
        <v>-5.7169999999999996</v>
      </c>
      <c r="I3554" s="1">
        <v>-9.3689999999999998</v>
      </c>
      <c r="J3554" s="1">
        <v>-12.558999999999999</v>
      </c>
      <c r="K3554" s="1">
        <v>-15.76</v>
      </c>
      <c r="L3554" s="1">
        <v>-17.533000000000001</v>
      </c>
      <c r="M3554" s="1">
        <v>-17.533999999999999</v>
      </c>
      <c r="N3554" s="1">
        <v>-17.838999999999999</v>
      </c>
      <c r="O3554" s="1">
        <v>-18.901</v>
      </c>
      <c r="P3554" s="1">
        <v>-19.733000000000001</v>
      </c>
      <c r="Q3554" s="1">
        <v>-20.408000000000001</v>
      </c>
      <c r="R3554" s="1">
        <v>-60.936999999999998</v>
      </c>
      <c r="S3554" s="1">
        <v>-155.35300000000001</v>
      </c>
    </row>
    <row r="3555" spans="1:19">
      <c r="A3555" s="83">
        <v>6</v>
      </c>
      <c r="B3555" s="83">
        <v>2024</v>
      </c>
      <c r="C3555" s="84" t="s">
        <v>571</v>
      </c>
      <c r="F3555" s="1" t="s">
        <v>453</v>
      </c>
    </row>
    <row r="3556" spans="1:19">
      <c r="A3556" s="83">
        <v>6</v>
      </c>
      <c r="B3556" s="83">
        <v>2024</v>
      </c>
      <c r="C3556" s="84" t="s">
        <v>571</v>
      </c>
      <c r="D3556" s="84" t="s">
        <v>578</v>
      </c>
      <c r="F3556" s="1" t="s">
        <v>651</v>
      </c>
    </row>
    <row r="3557" spans="1:19">
      <c r="A3557" s="83">
        <v>6</v>
      </c>
      <c r="B3557" s="83">
        <v>2024</v>
      </c>
      <c r="C3557" s="84" t="s">
        <v>571</v>
      </c>
      <c r="D3557" s="84" t="s">
        <v>578</v>
      </c>
      <c r="F3557" s="1" t="s">
        <v>503</v>
      </c>
      <c r="G3557" s="1">
        <v>-72.759</v>
      </c>
      <c r="H3557" s="1">
        <v>-58.932000000000002</v>
      </c>
      <c r="I3557" s="1">
        <v>-48.152000000000001</v>
      </c>
      <c r="J3557" s="1">
        <v>-6.0529999999999999</v>
      </c>
      <c r="K3557" s="1">
        <v>19.411000000000001</v>
      </c>
      <c r="L3557" s="1">
        <v>13.621</v>
      </c>
      <c r="M3557" s="1">
        <v>28.067</v>
      </c>
      <c r="N3557" s="1">
        <v>35.944000000000003</v>
      </c>
      <c r="O3557" s="1">
        <v>45.44</v>
      </c>
      <c r="P3557" s="1">
        <v>40.125999999999998</v>
      </c>
      <c r="Q3557" s="1">
        <v>23.062999999999999</v>
      </c>
      <c r="R3557" s="1">
        <v>-80.105000000000004</v>
      </c>
      <c r="S3557" s="1">
        <v>92.534999999999997</v>
      </c>
    </row>
    <row r="3558" spans="1:19">
      <c r="A3558" s="83">
        <v>6</v>
      </c>
      <c r="B3558" s="83">
        <v>2024</v>
      </c>
      <c r="C3558" s="84" t="s">
        <v>571</v>
      </c>
      <c r="D3558" s="84" t="s">
        <v>578</v>
      </c>
      <c r="F3558" s="1" t="s">
        <v>504</v>
      </c>
      <c r="G3558" s="1">
        <v>-61.075000000000003</v>
      </c>
      <c r="H3558" s="1">
        <v>-32.262999999999998</v>
      </c>
      <c r="I3558" s="1">
        <v>-45.01</v>
      </c>
      <c r="J3558" s="1">
        <v>-39.988</v>
      </c>
      <c r="K3558" s="1">
        <v>-34.5</v>
      </c>
      <c r="L3558" s="1">
        <v>-36.581000000000003</v>
      </c>
      <c r="M3558" s="1">
        <v>-39.786999999999999</v>
      </c>
      <c r="N3558" s="1">
        <v>-43.421999999999997</v>
      </c>
      <c r="O3558" s="1">
        <v>-41.204000000000001</v>
      </c>
      <c r="P3558" s="1">
        <v>-31.625</v>
      </c>
      <c r="Q3558" s="1">
        <v>-36.857999999999997</v>
      </c>
      <c r="R3558" s="1">
        <v>-188.34199999999998</v>
      </c>
      <c r="S3558" s="1">
        <v>-381.238</v>
      </c>
    </row>
    <row r="3559" spans="1:19">
      <c r="A3559" s="83">
        <v>6</v>
      </c>
      <c r="B3559" s="83">
        <v>2024</v>
      </c>
      <c r="C3559" s="84" t="s">
        <v>571</v>
      </c>
      <c r="D3559" s="84" t="s">
        <v>578</v>
      </c>
      <c r="F3559" s="1" t="s">
        <v>532</v>
      </c>
      <c r="G3559" s="1">
        <v>8.5310000000000006</v>
      </c>
      <c r="H3559" s="1">
        <v>-4.6319999999999997</v>
      </c>
      <c r="I3559" s="1">
        <v>-4.0599999999999996</v>
      </c>
      <c r="J3559" s="1">
        <v>-2.9220000000000002</v>
      </c>
      <c r="K3559" s="1">
        <v>-2.319</v>
      </c>
      <c r="L3559" s="1">
        <v>-1.992</v>
      </c>
      <c r="M3559" s="1">
        <v>-1.948</v>
      </c>
      <c r="N3559" s="1">
        <v>-2.2709999999999999</v>
      </c>
      <c r="O3559" s="1">
        <v>-2.8159999999999998</v>
      </c>
      <c r="P3559" s="1">
        <v>-3.3929999999999998</v>
      </c>
      <c r="Q3559" s="1">
        <v>-3.2570000000000001</v>
      </c>
      <c r="R3559" s="1">
        <v>-15.925000000000001</v>
      </c>
      <c r="S3559" s="1">
        <v>-29.610000000000003</v>
      </c>
    </row>
    <row r="3560" spans="1:19">
      <c r="A3560" s="83">
        <v>6</v>
      </c>
      <c r="B3560" s="83">
        <v>2024</v>
      </c>
      <c r="C3560" s="84" t="s">
        <v>571</v>
      </c>
      <c r="D3560" s="84" t="s">
        <v>578</v>
      </c>
      <c r="F3560" s="1" t="s">
        <v>562</v>
      </c>
      <c r="G3560" s="1">
        <v>-7.8339999999999996</v>
      </c>
      <c r="H3560" s="1">
        <v>-8.7260000000000009</v>
      </c>
      <c r="I3560" s="1">
        <v>-8.8320000000000007</v>
      </c>
      <c r="J3560" s="1">
        <v>-8.2579999999999991</v>
      </c>
      <c r="K3560" s="1">
        <v>-7.766</v>
      </c>
      <c r="L3560" s="1">
        <v>-7.6909999999999998</v>
      </c>
      <c r="M3560" s="1">
        <v>-7.798</v>
      </c>
      <c r="N3560" s="1">
        <v>-7.9560000000000004</v>
      </c>
      <c r="O3560" s="1">
        <v>-8.1240000000000006</v>
      </c>
      <c r="P3560" s="1">
        <v>-8.2750000000000004</v>
      </c>
      <c r="Q3560" s="1">
        <v>-8.4450000000000003</v>
      </c>
      <c r="R3560" s="1">
        <v>-41.273000000000003</v>
      </c>
      <c r="S3560" s="1">
        <v>-81.871000000000009</v>
      </c>
    </row>
    <row r="3561" spans="1:19">
      <c r="A3561" s="83">
        <v>6</v>
      </c>
      <c r="B3561" s="83">
        <v>2024</v>
      </c>
      <c r="C3561" s="84" t="s">
        <v>571</v>
      </c>
      <c r="D3561" s="84" t="s">
        <v>578</v>
      </c>
      <c r="F3561" s="1" t="s">
        <v>296</v>
      </c>
      <c r="G3561" s="1">
        <v>9.9440000000000008</v>
      </c>
      <c r="H3561" s="1">
        <v>11.260999999999999</v>
      </c>
      <c r="I3561" s="1">
        <v>13.156000000000001</v>
      </c>
      <c r="J3561" s="1">
        <v>9.8369999999999997</v>
      </c>
      <c r="K3561" s="1">
        <v>5.8320000000000007</v>
      </c>
      <c r="L3561" s="1">
        <v>6.968</v>
      </c>
      <c r="M3561" s="1">
        <v>6.9550000000000018</v>
      </c>
      <c r="N3561" s="1">
        <v>6.6969999999999956</v>
      </c>
      <c r="O3561" s="1">
        <v>5.2960000000000029</v>
      </c>
      <c r="P3561" s="1">
        <v>5.1050000000000022</v>
      </c>
      <c r="Q3561" s="1">
        <v>5.2970000000000006</v>
      </c>
      <c r="R3561" s="1">
        <v>47.053999999999988</v>
      </c>
      <c r="S3561" s="1">
        <v>76.403999999999982</v>
      </c>
    </row>
    <row r="3562" spans="1:19">
      <c r="A3562" s="83">
        <v>6</v>
      </c>
      <c r="B3562" s="83">
        <v>2024</v>
      </c>
      <c r="C3562" s="84" t="s">
        <v>571</v>
      </c>
      <c r="D3562" s="84" t="s">
        <v>579</v>
      </c>
      <c r="F3562" s="1" t="s">
        <v>652</v>
      </c>
    </row>
    <row r="3563" spans="1:19">
      <c r="A3563" s="83">
        <v>6</v>
      </c>
      <c r="B3563" s="83">
        <v>2024</v>
      </c>
      <c r="C3563" s="84" t="s">
        <v>571</v>
      </c>
      <c r="D3563" s="84" t="s">
        <v>579</v>
      </c>
      <c r="F3563" s="1" t="s">
        <v>641</v>
      </c>
    </row>
    <row r="3564" spans="1:19">
      <c r="A3564" s="83">
        <v>6</v>
      </c>
      <c r="B3564" s="83">
        <v>2024</v>
      </c>
      <c r="C3564" s="84" t="s">
        <v>571</v>
      </c>
      <c r="D3564" s="84" t="s">
        <v>579</v>
      </c>
      <c r="F3564" s="1" t="s">
        <v>436</v>
      </c>
      <c r="G3564" s="1">
        <v>47.25</v>
      </c>
      <c r="H3564" s="1">
        <v>48.234000000000002</v>
      </c>
      <c r="I3564" s="1">
        <v>29.780999999999999</v>
      </c>
      <c r="J3564" s="1">
        <v>18.986000000000001</v>
      </c>
      <c r="K3564" s="1">
        <v>21.617000000000001</v>
      </c>
      <c r="L3564" s="1">
        <v>22.625</v>
      </c>
      <c r="M3564" s="1">
        <v>23.956</v>
      </c>
      <c r="N3564" s="1">
        <v>24.032</v>
      </c>
      <c r="O3564" s="1">
        <v>24.954000000000001</v>
      </c>
      <c r="P3564" s="1">
        <v>25.606000000000002</v>
      </c>
      <c r="Q3564" s="1">
        <v>26.736000000000001</v>
      </c>
      <c r="R3564" s="1">
        <v>141.24299999999999</v>
      </c>
      <c r="S3564" s="1">
        <v>266.52699999999999</v>
      </c>
    </row>
    <row r="3565" spans="1:19">
      <c r="A3565" s="83">
        <v>6</v>
      </c>
      <c r="B3565" s="83">
        <v>2024</v>
      </c>
      <c r="C3565" s="84" t="s">
        <v>571</v>
      </c>
      <c r="D3565" s="84" t="s">
        <v>579</v>
      </c>
      <c r="F3565" s="1" t="s">
        <v>659</v>
      </c>
      <c r="G3565" s="1">
        <v>21.959</v>
      </c>
      <c r="H3565" s="1">
        <v>25.628999999999998</v>
      </c>
      <c r="I3565" s="1">
        <v>25.807000000000006</v>
      </c>
      <c r="J3565" s="1">
        <v>28.323</v>
      </c>
      <c r="K3565" s="1">
        <v>27.131999999999994</v>
      </c>
      <c r="L3565" s="1">
        <v>26.277999999999992</v>
      </c>
      <c r="M3565" s="1">
        <v>25.028999999999993</v>
      </c>
      <c r="N3565" s="1">
        <v>25.567000000000004</v>
      </c>
      <c r="O3565" s="1">
        <v>24.556999999999999</v>
      </c>
      <c r="P3565" s="1">
        <v>26.145999999999994</v>
      </c>
      <c r="Q3565" s="1">
        <v>9.4859999999999971</v>
      </c>
      <c r="R3565" s="1">
        <v>133.16899999999998</v>
      </c>
      <c r="S3565" s="1">
        <v>243.95399999999995</v>
      </c>
    </row>
    <row r="3566" spans="1:19">
      <c r="A3566" s="83">
        <v>6</v>
      </c>
      <c r="B3566" s="83">
        <v>2024</v>
      </c>
      <c r="C3566" s="84" t="s">
        <v>571</v>
      </c>
      <c r="D3566" s="84" t="s">
        <v>579</v>
      </c>
      <c r="F3566" s="1" t="s">
        <v>506</v>
      </c>
      <c r="G3566" s="1">
        <v>145.08199999999999</v>
      </c>
      <c r="H3566" s="1">
        <v>-5.2729999999999997</v>
      </c>
      <c r="I3566" s="1">
        <v>-5.0389999999999997</v>
      </c>
      <c r="J3566" s="1">
        <v>-4.6580000000000004</v>
      </c>
      <c r="K3566" s="1">
        <v>-4.62</v>
      </c>
      <c r="L3566" s="1">
        <v>-4.5179999999999998</v>
      </c>
      <c r="M3566" s="1">
        <v>-4.5670000000000002</v>
      </c>
      <c r="N3566" s="1">
        <v>-4.7450000000000001</v>
      </c>
      <c r="O3566" s="1">
        <v>-4.7469999999999999</v>
      </c>
      <c r="P3566" s="1">
        <v>-4.7709999999999999</v>
      </c>
      <c r="Q3566" s="1">
        <v>-4.9160000000000004</v>
      </c>
      <c r="R3566" s="1">
        <v>-24.109000000000002</v>
      </c>
      <c r="S3566" s="1">
        <v>-47.854999999999997</v>
      </c>
    </row>
    <row r="3567" spans="1:19">
      <c r="A3567" s="83">
        <v>6</v>
      </c>
      <c r="B3567" s="83">
        <v>2024</v>
      </c>
      <c r="C3567" s="84" t="s">
        <v>571</v>
      </c>
      <c r="D3567" s="84" t="s">
        <v>579</v>
      </c>
      <c r="F3567" s="1" t="s">
        <v>554</v>
      </c>
      <c r="G3567" s="1">
        <v>71.573999999999998</v>
      </c>
      <c r="H3567" s="1">
        <v>1.5069999999999999</v>
      </c>
      <c r="I3567" s="1">
        <v>-14.712999999999999</v>
      </c>
      <c r="J3567" s="1">
        <v>-17.943000000000001</v>
      </c>
      <c r="K3567" s="1">
        <v>-33.921999999999997</v>
      </c>
      <c r="L3567" s="1">
        <v>1.163</v>
      </c>
      <c r="M3567" s="1">
        <v>1.101</v>
      </c>
      <c r="N3567" s="1">
        <v>1.1240000000000001</v>
      </c>
      <c r="O3567" s="1">
        <v>1.129</v>
      </c>
      <c r="P3567" s="1">
        <v>-7.1420000000000003</v>
      </c>
      <c r="Q3567" s="1">
        <v>1.3220000000000001</v>
      </c>
      <c r="R3567" s="1">
        <v>-63.908000000000001</v>
      </c>
      <c r="S3567" s="1">
        <v>-66.375</v>
      </c>
    </row>
    <row r="3568" spans="1:19">
      <c r="A3568" s="83">
        <v>6</v>
      </c>
      <c r="B3568" s="83">
        <v>2024</v>
      </c>
      <c r="C3568" s="84" t="s">
        <v>571</v>
      </c>
      <c r="D3568" s="84" t="s">
        <v>579</v>
      </c>
      <c r="F3568" s="1" t="s">
        <v>653</v>
      </c>
      <c r="G3568" s="1">
        <v>2.6469999999999998</v>
      </c>
      <c r="H3568" s="1">
        <v>5.641</v>
      </c>
      <c r="I3568" s="1">
        <v>6.1959999999999997</v>
      </c>
      <c r="J3568" s="1">
        <v>6.3220000000000001</v>
      </c>
      <c r="K3568" s="1">
        <v>6.3390000000000004</v>
      </c>
      <c r="L3568" s="1">
        <v>7.375</v>
      </c>
      <c r="M3568" s="1">
        <v>8.5210000000000008</v>
      </c>
      <c r="N3568" s="1">
        <v>10.564</v>
      </c>
      <c r="O3568" s="1">
        <v>11.406000000000001</v>
      </c>
      <c r="P3568" s="1">
        <v>2.2770000000000001</v>
      </c>
      <c r="Q3568" s="1">
        <v>-0.77700000000000002</v>
      </c>
      <c r="R3568" s="1">
        <v>31.873000000000001</v>
      </c>
      <c r="S3568" s="1">
        <v>63.863999999999997</v>
      </c>
    </row>
    <row r="3569" spans="1:19">
      <c r="A3569" s="83">
        <v>6</v>
      </c>
      <c r="B3569" s="83">
        <v>2024</v>
      </c>
      <c r="C3569" s="84" t="s">
        <v>571</v>
      </c>
      <c r="D3569" s="84" t="s">
        <v>579</v>
      </c>
      <c r="F3569" s="1" t="s">
        <v>553</v>
      </c>
      <c r="G3569" s="1">
        <v>-7.1719999999999997</v>
      </c>
      <c r="H3569" s="1">
        <v>-7.1909999999999998</v>
      </c>
      <c r="I3569" s="1">
        <v>-6.8419999999999996</v>
      </c>
      <c r="J3569" s="1">
        <v>-6.6820000000000004</v>
      </c>
      <c r="K3569" s="1">
        <v>-6.3639999999999999</v>
      </c>
      <c r="L3569" s="1">
        <v>-5.9960000000000004</v>
      </c>
      <c r="M3569" s="1">
        <v>-5.8419999999999996</v>
      </c>
      <c r="N3569" s="1">
        <v>-5.4740000000000002</v>
      </c>
      <c r="O3569" s="1">
        <v>-5.3029999999999999</v>
      </c>
      <c r="P3569" s="1">
        <v>-4.6310000000000002</v>
      </c>
      <c r="Q3569" s="1">
        <v>-4.367</v>
      </c>
      <c r="R3569" s="1">
        <v>-33.075000000000003</v>
      </c>
      <c r="S3569" s="1">
        <v>-58.692</v>
      </c>
    </row>
    <row r="3570" spans="1:19">
      <c r="A3570" s="83">
        <v>6</v>
      </c>
      <c r="B3570" s="83">
        <v>2024</v>
      </c>
      <c r="C3570" s="84" t="s">
        <v>571</v>
      </c>
      <c r="D3570" s="84" t="s">
        <v>579</v>
      </c>
      <c r="F3570" s="1" t="s">
        <v>660</v>
      </c>
      <c r="G3570" s="1">
        <v>14.891999999999999</v>
      </c>
      <c r="H3570" s="1">
        <v>0</v>
      </c>
      <c r="I3570" s="1">
        <v>0</v>
      </c>
      <c r="J3570" s="1">
        <v>0</v>
      </c>
      <c r="K3570" s="1">
        <v>0</v>
      </c>
      <c r="L3570" s="1">
        <v>0</v>
      </c>
      <c r="M3570" s="1">
        <v>0</v>
      </c>
      <c r="N3570" s="1">
        <v>0</v>
      </c>
      <c r="O3570" s="1">
        <v>0</v>
      </c>
      <c r="P3570" s="1">
        <v>0</v>
      </c>
      <c r="Q3570" s="1">
        <v>0</v>
      </c>
      <c r="R3570" s="1">
        <v>0</v>
      </c>
      <c r="S3570" s="1">
        <v>0</v>
      </c>
    </row>
    <row r="3571" spans="1:19">
      <c r="A3571" s="83">
        <v>6</v>
      </c>
      <c r="B3571" s="83">
        <v>2024</v>
      </c>
      <c r="C3571" s="84" t="s">
        <v>571</v>
      </c>
      <c r="D3571" s="84" t="s">
        <v>579</v>
      </c>
      <c r="F3571" s="1" t="s">
        <v>654</v>
      </c>
      <c r="G3571" s="1">
        <v>-12.526999999999999</v>
      </c>
      <c r="H3571" s="1">
        <v>15.656000000000001</v>
      </c>
      <c r="I3571" s="1">
        <v>1.109</v>
      </c>
      <c r="J3571" s="1">
        <v>0</v>
      </c>
      <c r="K3571" s="1">
        <v>0</v>
      </c>
      <c r="L3571" s="1">
        <v>0</v>
      </c>
      <c r="M3571" s="1">
        <v>0</v>
      </c>
      <c r="N3571" s="1">
        <v>0</v>
      </c>
      <c r="O3571" s="1">
        <v>0</v>
      </c>
      <c r="P3571" s="1">
        <v>0</v>
      </c>
      <c r="Q3571" s="1">
        <v>0</v>
      </c>
      <c r="R3571" s="1">
        <v>16.765000000000001</v>
      </c>
      <c r="S3571" s="1">
        <v>16.765000000000001</v>
      </c>
    </row>
    <row r="3572" spans="1:19">
      <c r="A3572" s="83">
        <v>6</v>
      </c>
      <c r="B3572" s="83">
        <v>2024</v>
      </c>
      <c r="C3572" s="84" t="s">
        <v>571</v>
      </c>
      <c r="D3572" s="84" t="s">
        <v>579</v>
      </c>
      <c r="F3572" s="1" t="s">
        <v>290</v>
      </c>
      <c r="G3572" s="1">
        <v>6.07</v>
      </c>
      <c r="H3572" s="1">
        <v>-5.3029999999999999</v>
      </c>
      <c r="I3572" s="1">
        <v>-1.369</v>
      </c>
      <c r="J3572" s="1">
        <v>-4.8680000000000003</v>
      </c>
      <c r="K3572" s="1">
        <v>-6.8380000000000001</v>
      </c>
      <c r="L3572" s="1">
        <v>-5.6029999999999998</v>
      </c>
      <c r="M3572" s="1">
        <v>-5.883</v>
      </c>
      <c r="N3572" s="1">
        <v>-2.073</v>
      </c>
      <c r="O3572" s="1">
        <v>-0.88800000000000001</v>
      </c>
      <c r="P3572" s="1">
        <v>18.346</v>
      </c>
      <c r="Q3572" s="1">
        <v>2.5390000000000001</v>
      </c>
      <c r="R3572" s="1">
        <v>-23.981000000000002</v>
      </c>
      <c r="S3572" s="1">
        <v>-11.940000000000003</v>
      </c>
    </row>
    <row r="3573" spans="1:19">
      <c r="A3573" s="83">
        <v>6</v>
      </c>
      <c r="B3573" s="83">
        <v>2024</v>
      </c>
      <c r="C3573" s="84" t="s">
        <v>571</v>
      </c>
      <c r="D3573" s="84" t="s">
        <v>579</v>
      </c>
      <c r="F3573" s="1" t="s">
        <v>296</v>
      </c>
      <c r="G3573" s="1">
        <v>-7.73</v>
      </c>
      <c r="H3573" s="1">
        <v>-0.99</v>
      </c>
      <c r="I3573" s="1">
        <v>-8.923</v>
      </c>
      <c r="J3573" s="1">
        <v>-1.9530000000000001</v>
      </c>
      <c r="K3573" s="1">
        <v>-1.8879999999999999</v>
      </c>
      <c r="L3573" s="1">
        <v>-1.2529999999999999</v>
      </c>
      <c r="M3573" s="1">
        <v>-7.4260000000000002</v>
      </c>
      <c r="N3573" s="1">
        <v>-5.6879999999999997</v>
      </c>
      <c r="O3573" s="1">
        <v>2.7839999999999998</v>
      </c>
      <c r="P3573" s="1">
        <v>19.786999999999999</v>
      </c>
      <c r="Q3573" s="1">
        <v>3.101</v>
      </c>
      <c r="R3573" s="1">
        <v>-15.007</v>
      </c>
      <c r="S3573" s="1">
        <v>-2.4489999999999998</v>
      </c>
    </row>
    <row r="3574" spans="1:19">
      <c r="A3574" s="83">
        <v>6</v>
      </c>
      <c r="B3574" s="83">
        <v>2024</v>
      </c>
      <c r="C3574" s="84" t="s">
        <v>571</v>
      </c>
      <c r="D3574" s="84" t="s">
        <v>579</v>
      </c>
      <c r="F3574" s="1" t="s">
        <v>235</v>
      </c>
    </row>
    <row r="3575" spans="1:19">
      <c r="A3575" s="83">
        <v>6</v>
      </c>
      <c r="B3575" s="83">
        <v>2024</v>
      </c>
      <c r="C3575" s="84" t="s">
        <v>571</v>
      </c>
      <c r="D3575" s="84" t="s">
        <v>579</v>
      </c>
      <c r="F3575" s="1" t="s">
        <v>432</v>
      </c>
      <c r="G3575" s="1">
        <v>-5.1470000000000002</v>
      </c>
      <c r="H3575" s="1">
        <v>1.0629999999999999</v>
      </c>
      <c r="I3575" s="1">
        <v>0.99</v>
      </c>
      <c r="J3575" s="1">
        <v>0.754</v>
      </c>
      <c r="K3575" s="1">
        <v>1.2450000000000001</v>
      </c>
      <c r="L3575" s="1">
        <v>1.401</v>
      </c>
      <c r="M3575" s="1">
        <v>1.976</v>
      </c>
      <c r="N3575" s="1">
        <v>2.3849999999999998</v>
      </c>
      <c r="O3575" s="1">
        <v>2.7530000000000001</v>
      </c>
      <c r="P3575" s="1">
        <v>3.1509999999999998</v>
      </c>
      <c r="Q3575" s="1">
        <v>3.5059999999999998</v>
      </c>
      <c r="R3575" s="1">
        <v>5.4529999999999994</v>
      </c>
      <c r="S3575" s="1">
        <v>19.224</v>
      </c>
    </row>
    <row r="3576" spans="1:19">
      <c r="A3576" s="83">
        <v>6</v>
      </c>
      <c r="B3576" s="83">
        <v>2024</v>
      </c>
      <c r="C3576" s="84" t="s">
        <v>571</v>
      </c>
      <c r="D3576" s="84" t="s">
        <v>579</v>
      </c>
      <c r="F3576" s="1" t="s">
        <v>433</v>
      </c>
      <c r="G3576" s="1">
        <v>2.7850000000000001</v>
      </c>
      <c r="H3576" s="1">
        <v>-9.6539999999999999</v>
      </c>
      <c r="I3576" s="1">
        <v>1.335</v>
      </c>
      <c r="J3576" s="1">
        <v>-0.80800000000000005</v>
      </c>
      <c r="K3576" s="1">
        <v>-1.1739999999999999</v>
      </c>
      <c r="L3576" s="1">
        <v>0.22600000000000001</v>
      </c>
      <c r="M3576" s="1">
        <v>0.28299999999999997</v>
      </c>
      <c r="N3576" s="1">
        <v>0.68899999999999995</v>
      </c>
      <c r="O3576" s="1">
        <v>0.82599999999999996</v>
      </c>
      <c r="P3576" s="1">
        <v>0.95899999999999996</v>
      </c>
      <c r="Q3576" s="1">
        <v>1.837</v>
      </c>
      <c r="R3576" s="1">
        <v>-10.074999999999998</v>
      </c>
      <c r="S3576" s="1">
        <v>-5.4809999999999981</v>
      </c>
    </row>
    <row r="3577" spans="1:19">
      <c r="A3577" s="83">
        <v>6</v>
      </c>
      <c r="B3577" s="83">
        <v>2024</v>
      </c>
      <c r="C3577" s="84" t="s">
        <v>571</v>
      </c>
      <c r="D3577" s="84" t="s">
        <v>580</v>
      </c>
      <c r="F3577" s="1" t="s">
        <v>501</v>
      </c>
    </row>
    <row r="3578" spans="1:19">
      <c r="A3578" s="83">
        <v>6</v>
      </c>
      <c r="B3578" s="83">
        <v>2024</v>
      </c>
      <c r="C3578" s="84" t="s">
        <v>571</v>
      </c>
      <c r="D3578" s="84" t="s">
        <v>580</v>
      </c>
      <c r="F3578" s="1" t="s">
        <v>295</v>
      </c>
      <c r="G3578" s="1">
        <v>3.5390000000000001</v>
      </c>
      <c r="H3578" s="1">
        <v>17.946999999999999</v>
      </c>
      <c r="I3578" s="1">
        <v>22.373999999999999</v>
      </c>
      <c r="J3578" s="1">
        <v>24.420999999999999</v>
      </c>
      <c r="K3578" s="1">
        <v>25.765999999999998</v>
      </c>
      <c r="L3578" s="1">
        <v>27.869</v>
      </c>
      <c r="M3578" s="1">
        <v>30.895</v>
      </c>
      <c r="N3578" s="1">
        <v>33.835999999999999</v>
      </c>
      <c r="O3578" s="1">
        <v>36.844000000000001</v>
      </c>
      <c r="P3578" s="1">
        <v>40.122</v>
      </c>
      <c r="Q3578" s="1">
        <v>43.456000000000003</v>
      </c>
      <c r="R3578" s="1">
        <v>118.376</v>
      </c>
      <c r="S3578" s="1">
        <v>303.529</v>
      </c>
    </row>
    <row r="3579" spans="1:19">
      <c r="A3579" s="83">
        <v>6</v>
      </c>
      <c r="B3579" s="83">
        <v>2024</v>
      </c>
      <c r="C3579" s="84" t="s">
        <v>571</v>
      </c>
      <c r="D3579" s="84" t="s">
        <v>580</v>
      </c>
      <c r="F3579" s="1" t="s">
        <v>296</v>
      </c>
      <c r="G3579" s="1">
        <v>6.1130000000000004</v>
      </c>
      <c r="H3579" s="1">
        <v>11.882</v>
      </c>
      <c r="I3579" s="1">
        <v>9.8320000000000007</v>
      </c>
      <c r="J3579" s="1">
        <v>8.64</v>
      </c>
      <c r="K3579" s="1">
        <v>5.9020000000000001</v>
      </c>
      <c r="L3579" s="1">
        <v>3.2330000000000001</v>
      </c>
      <c r="M3579" s="1">
        <v>2.157</v>
      </c>
      <c r="N3579" s="1">
        <v>1.58</v>
      </c>
      <c r="O3579" s="1">
        <v>0.41499999999999998</v>
      </c>
      <c r="P3579" s="1">
        <v>-1.9E-2</v>
      </c>
      <c r="Q3579" s="1">
        <v>0.51700000000000002</v>
      </c>
      <c r="R3579" s="1">
        <v>39.488999999999997</v>
      </c>
      <c r="S3579" s="1">
        <v>44.139000000000003</v>
      </c>
    </row>
    <row r="3580" spans="1:19">
      <c r="A3580" s="83">
        <v>6</v>
      </c>
      <c r="B3580" s="83">
        <v>2024</v>
      </c>
    </row>
    <row r="3581" spans="1:19">
      <c r="A3581" s="83">
        <v>6</v>
      </c>
      <c r="B3581" s="83">
        <v>2024</v>
      </c>
      <c r="C3581" s="84" t="s">
        <v>575</v>
      </c>
      <c r="D3581" s="84" t="s">
        <v>586</v>
      </c>
      <c r="F3581" s="1" t="s">
        <v>661</v>
      </c>
      <c r="G3581" s="1">
        <v>-1915.1569999999992</v>
      </c>
      <c r="H3581" s="1">
        <v>-1937.8540000000005</v>
      </c>
      <c r="I3581" s="1">
        <v>-1850.8230000000008</v>
      </c>
      <c r="J3581" s="1">
        <v>-1755.893</v>
      </c>
      <c r="K3581" s="1">
        <v>-1942.4739999999993</v>
      </c>
      <c r="L3581" s="1">
        <v>-1948.9740000000006</v>
      </c>
      <c r="M3581" s="1">
        <v>-2192.8390000000004</v>
      </c>
      <c r="N3581" s="1">
        <v>-2282.8509999999992</v>
      </c>
      <c r="O3581" s="1">
        <v>-2487.4979999999982</v>
      </c>
      <c r="P3581" s="1">
        <v>-2822.1349999999993</v>
      </c>
      <c r="Q3581" s="1">
        <v>-2861.6750000000002</v>
      </c>
      <c r="R3581" s="1">
        <v>-9436.0180000000018</v>
      </c>
      <c r="S3581" s="1">
        <v>-22083.015999999996</v>
      </c>
    </row>
  </sheetData>
  <mergeCells count="6">
    <mergeCell ref="X2349:Y2349"/>
    <mergeCell ref="G1278:P1278"/>
    <mergeCell ref="G1292:P1292"/>
    <mergeCell ref="G1308:P1308"/>
    <mergeCell ref="W2335:Y2335"/>
    <mergeCell ref="W2341:Y2341"/>
  </mergeCells>
  <printOptions headings="1" gridLines="1"/>
  <pageMargins left="0.75" right="0.75" top="0.48" bottom="0.51" header="0.5" footer="0.5"/>
  <pageSetup scale="65" fitToHeight="6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CBO Data</vt:lpstr>
      <vt:lpstr>'CBO Data'!Print_Area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Robinson, Sarah</dc:creator>
  <cp:lastModifiedBy>Tim Cejka</cp:lastModifiedBy>
  <dcterms:created xsi:type="dcterms:W3CDTF">2023-10-04T02:14:46Z</dcterms:created>
  <dcterms:modified xsi:type="dcterms:W3CDTF">2024-08-31T00:14:54Z</dcterms:modified>
</cp:coreProperties>
</file>