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D5F94577-ED0F-4E76-86EA-133F636422FF}" xr6:coauthVersionLast="47" xr6:coauthVersionMax="47" xr10:uidLastSave="{00000000-0000-0000-0000-000000000000}"/>
  <bookViews>
    <workbookView xWindow="-110" yWindow="-110" windowWidth="38620" windowHeight="21220" activeTab="2" xr2:uid="{019CB194-9CEA-4ED2-8C6B-C087D765A4A5}"/>
  </bookViews>
  <sheets>
    <sheet name="Figure" sheetId="19" r:id="rId1"/>
    <sheet name="Gen_t_IRA" sheetId="17" r:id="rId2"/>
    <sheet name="Gen_t_IRAhicost" sheetId="18" r:id="rId3"/>
    <sheet name="Gen_t_IRAbudget" sheetId="20" r:id="rId4"/>
    <sheet name="Add" sheetId="3" r:id="rId5"/>
  </sheets>
  <externalReferences>
    <externalReference r:id="rId6"/>
  </externalReferences>
  <definedNames>
    <definedName name="numScenarios">[1]cardinality!$B$2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0" i="3" l="1"/>
  <c r="T71" i="3"/>
  <c r="T72" i="3"/>
  <c r="T73" i="3"/>
  <c r="T69" i="3"/>
  <c r="F7" i="3"/>
  <c r="G7" i="3"/>
  <c r="J72" i="3" s="1"/>
  <c r="H7" i="3"/>
  <c r="I7" i="3"/>
  <c r="K72" i="3" s="1"/>
  <c r="J7" i="3"/>
  <c r="K7" i="3"/>
  <c r="L7" i="3"/>
  <c r="M7" i="3"/>
  <c r="N7" i="3"/>
  <c r="Q72" i="3" s="1"/>
  <c r="O7" i="3"/>
  <c r="Q7" i="3"/>
  <c r="R7" i="3"/>
  <c r="T7" i="3"/>
  <c r="U7" i="3"/>
  <c r="F8" i="3"/>
  <c r="G8" i="3"/>
  <c r="H8" i="3"/>
  <c r="I8" i="3"/>
  <c r="K73" i="3" s="1"/>
  <c r="J8" i="3"/>
  <c r="K8" i="3"/>
  <c r="L8" i="3"/>
  <c r="R73" i="3" s="1"/>
  <c r="M8" i="3"/>
  <c r="N8" i="3"/>
  <c r="O8" i="3"/>
  <c r="Q8" i="3"/>
  <c r="L73" i="3" s="1"/>
  <c r="R8" i="3"/>
  <c r="O73" i="3" s="1"/>
  <c r="T8" i="3"/>
  <c r="U8" i="3"/>
  <c r="H72" i="3"/>
  <c r="L72" i="3"/>
  <c r="O72" i="3"/>
  <c r="P72" i="3"/>
  <c r="R72" i="3"/>
  <c r="H73" i="3"/>
  <c r="J73" i="3"/>
  <c r="P73" i="3"/>
  <c r="Q73" i="3"/>
  <c r="I22" i="20" l="1"/>
  <c r="H22" i="20"/>
  <c r="G22" i="20"/>
  <c r="F22" i="20"/>
  <c r="E22" i="20"/>
  <c r="D22" i="20"/>
  <c r="C22" i="20"/>
  <c r="B22" i="20"/>
  <c r="I22" i="18"/>
  <c r="H22" i="18"/>
  <c r="G22" i="18"/>
  <c r="F22" i="18"/>
  <c r="E22" i="18"/>
  <c r="D22" i="18"/>
  <c r="C22" i="18"/>
  <c r="B22" i="18"/>
  <c r="C22" i="17"/>
  <c r="D22" i="17"/>
  <c r="E22" i="17"/>
  <c r="F22" i="17"/>
  <c r="G22" i="17"/>
  <c r="H22" i="17"/>
  <c r="I22" i="17"/>
  <c r="B22" i="17"/>
  <c r="J70" i="3"/>
  <c r="K70" i="3"/>
  <c r="L70" i="3"/>
  <c r="O70" i="3"/>
  <c r="P70" i="3"/>
  <c r="Q70" i="3"/>
  <c r="R70" i="3"/>
  <c r="J71" i="3"/>
  <c r="K71" i="3"/>
  <c r="L71" i="3"/>
  <c r="O71" i="3"/>
  <c r="P71" i="3"/>
  <c r="Q71" i="3"/>
  <c r="R71" i="3"/>
  <c r="R69" i="3"/>
  <c r="Q69" i="3"/>
  <c r="P69" i="3"/>
  <c r="R5" i="3"/>
  <c r="R6" i="3"/>
  <c r="R4" i="3"/>
  <c r="O69" i="3" s="1"/>
  <c r="K69" i="3"/>
  <c r="J69" i="3"/>
  <c r="L69" i="3"/>
  <c r="H70" i="3"/>
  <c r="H71" i="3"/>
  <c r="H69" i="3"/>
  <c r="F4" i="3"/>
  <c r="AK10" i="3" l="1"/>
  <c r="AK11" i="3" l="1"/>
  <c r="Y28" i="3" l="1"/>
  <c r="C5" i="3" l="1"/>
  <c r="C6" i="3"/>
  <c r="C7" i="3"/>
  <c r="C9" i="3"/>
  <c r="C4" i="3"/>
  <c r="C8" i="3"/>
  <c r="AH60" i="3"/>
  <c r="AI60" i="3"/>
  <c r="AH61" i="3"/>
  <c r="AI61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AK9" i="3" s="1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D62" i="3"/>
  <c r="Z3" i="3" l="1"/>
  <c r="U5" i="3" l="1"/>
  <c r="U6" i="3"/>
  <c r="U4" i="3"/>
  <c r="Y3" i="3" l="1"/>
  <c r="F5" i="3" l="1"/>
  <c r="G5" i="3"/>
  <c r="H5" i="3"/>
  <c r="I5" i="3"/>
  <c r="J5" i="3"/>
  <c r="K5" i="3"/>
  <c r="L5" i="3"/>
  <c r="M5" i="3"/>
  <c r="N5" i="3"/>
  <c r="O5" i="3"/>
  <c r="Q5" i="3"/>
  <c r="T5" i="3"/>
  <c r="X5" i="3"/>
  <c r="F6" i="3"/>
  <c r="G6" i="3"/>
  <c r="H6" i="3"/>
  <c r="I6" i="3"/>
  <c r="J6" i="3"/>
  <c r="K6" i="3"/>
  <c r="L6" i="3"/>
  <c r="M6" i="3"/>
  <c r="N6" i="3"/>
  <c r="O6" i="3"/>
  <c r="AK6" i="3" s="1"/>
  <c r="Q6" i="3"/>
  <c r="T6" i="3"/>
  <c r="X6" i="3"/>
  <c r="AK7" i="3"/>
  <c r="AK8" i="3"/>
  <c r="X4" i="3"/>
  <c r="T4" i="3"/>
  <c r="Q4" i="3"/>
  <c r="O4" i="3"/>
  <c r="AK4" i="3" s="1"/>
  <c r="N4" i="3"/>
  <c r="M4" i="3"/>
  <c r="L4" i="3"/>
  <c r="K4" i="3"/>
  <c r="J4" i="3"/>
  <c r="I4" i="3"/>
  <c r="H4" i="3"/>
  <c r="G4" i="3"/>
  <c r="AB6" i="3" l="1"/>
  <c r="AB4" i="3"/>
  <c r="AK5" i="3"/>
  <c r="AB5" i="3"/>
  <c r="Y4" i="3"/>
  <c r="Z4" i="3" s="1"/>
  <c r="AA4" i="3" s="1"/>
  <c r="Y5" i="3"/>
  <c r="Z5" i="3" s="1"/>
  <c r="AA5" i="3" s="1"/>
  <c r="Y6" i="3"/>
  <c r="Z6" i="3" s="1"/>
  <c r="AA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C3" authorId="0" shapeId="0" xr:uid="{4BF567BF-75C3-4EC8-9BBB-C8C87784D9CD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See "Historical Additions" spreadsheet with Form EIA-860.</t>
        </r>
      </text>
    </comment>
  </commentList>
</comments>
</file>

<file path=xl/sharedStrings.xml><?xml version="1.0" encoding="utf-8"?>
<sst xmlns="http://schemas.openxmlformats.org/spreadsheetml/2006/main" count="197" uniqueCount="119">
  <si>
    <t>Hydro</t>
  </si>
  <si>
    <t>Nuclear Existing</t>
  </si>
  <si>
    <t>Nuclear New</t>
  </si>
  <si>
    <t>Bio CCS</t>
  </si>
  <si>
    <t>NGCC</t>
  </si>
  <si>
    <t>NGCC CCS</t>
  </si>
  <si>
    <t>NGGT</t>
  </si>
  <si>
    <t>CAES</t>
  </si>
  <si>
    <t>Battery</t>
  </si>
  <si>
    <t>Wind</t>
  </si>
  <si>
    <t>R</t>
  </si>
  <si>
    <t>G</t>
  </si>
  <si>
    <t>B</t>
  </si>
  <si>
    <t>RGB Scheme</t>
  </si>
  <si>
    <t>Coal</t>
  </si>
  <si>
    <t>Coal CCS</t>
  </si>
  <si>
    <t>Gas CCS</t>
  </si>
  <si>
    <t>Ex. NGCC</t>
  </si>
  <si>
    <t>New NGCC</t>
  </si>
  <si>
    <t>Gas Turbine</t>
  </si>
  <si>
    <t>Nuclear</t>
  </si>
  <si>
    <t>Hydro / Geo</t>
  </si>
  <si>
    <t>Ex. Wind</t>
  </si>
  <si>
    <t>New Wind</t>
  </si>
  <si>
    <t>Ex. Solar</t>
  </si>
  <si>
    <t>New Solar</t>
  </si>
  <si>
    <t>Other</t>
  </si>
  <si>
    <t>EE</t>
  </si>
  <si>
    <t>Geothermal</t>
  </si>
  <si>
    <t>BECCS</t>
  </si>
  <si>
    <t>H2</t>
  </si>
  <si>
    <t>Energy for Load</t>
  </si>
  <si>
    <t>01xnuc</t>
  </si>
  <si>
    <t>02nnuc</t>
  </si>
  <si>
    <t>03hyr</t>
  </si>
  <si>
    <t>04oth</t>
  </si>
  <si>
    <t>05becs</t>
  </si>
  <si>
    <t>06col</t>
  </si>
  <si>
    <t>07clcs</t>
  </si>
  <si>
    <t>08ngcc</t>
  </si>
  <si>
    <t>09ngcs</t>
  </si>
  <si>
    <t>10nggt</t>
  </si>
  <si>
    <t>11wind</t>
  </si>
  <si>
    <t>12sol</t>
  </si>
  <si>
    <t>13rfpv</t>
  </si>
  <si>
    <t>14h2</t>
  </si>
  <si>
    <t>15stor</t>
  </si>
  <si>
    <t>16en4load</t>
  </si>
  <si>
    <t>Solar Distributed</t>
  </si>
  <si>
    <t>Solar Utility</t>
  </si>
  <si>
    <t>Bio/Other</t>
  </si>
  <si>
    <t>Hydrogen Green</t>
  </si>
  <si>
    <t>Hydrogen Blue</t>
  </si>
  <si>
    <t>Storage</t>
  </si>
  <si>
    <t>Scenario</t>
  </si>
  <si>
    <t>Ex Nuclear</t>
  </si>
  <si>
    <t>New Nuclear</t>
  </si>
  <si>
    <t>Biomass</t>
  </si>
  <si>
    <t>Biomass CCS</t>
  </si>
  <si>
    <t>Existing Coal</t>
  </si>
  <si>
    <t>New Coal</t>
  </si>
  <si>
    <t>Ex NGCC</t>
  </si>
  <si>
    <t>Existing NG Peakers</t>
  </si>
  <si>
    <t>New NG Peakers</t>
  </si>
  <si>
    <t>Oil Peakers</t>
  </si>
  <si>
    <t>Hydrogen</t>
  </si>
  <si>
    <t>Ex Wind</t>
  </si>
  <si>
    <t>Offshore Wind</t>
  </si>
  <si>
    <t>Ex PV</t>
  </si>
  <si>
    <t>New PV</t>
  </si>
  <si>
    <t>Ex CSP</t>
  </si>
  <si>
    <t>New CSP</t>
  </si>
  <si>
    <t>Ex EE</t>
  </si>
  <si>
    <t>New EE</t>
  </si>
  <si>
    <t>Rooftop</t>
  </si>
  <si>
    <t>Gas Retirement</t>
  </si>
  <si>
    <t>History</t>
  </si>
  <si>
    <t>PASTE: Capacity_is(tr)</t>
  </si>
  <si>
    <t>Self-Gen</t>
  </si>
  <si>
    <t>Import-Capacity</t>
  </si>
  <si>
    <t>PeakLoad</t>
  </si>
  <si>
    <t>Renewables (GW/yr)</t>
  </si>
  <si>
    <t>History 2010-2020</t>
  </si>
  <si>
    <t>Total Renewables (GW)</t>
  </si>
  <si>
    <t>Ref L</t>
  </si>
  <si>
    <t>IRA L</t>
  </si>
  <si>
    <t>IRA</t>
  </si>
  <si>
    <t>Total Clean (GW)</t>
  </si>
  <si>
    <t>All Gas Retirement</t>
  </si>
  <si>
    <t>noira</t>
  </si>
  <si>
    <t>ref_sup16</t>
  </si>
  <si>
    <t>iraco2eq</t>
  </si>
  <si>
    <t>Cap</t>
  </si>
  <si>
    <t>N/A</t>
  </si>
  <si>
    <t>No IRA</t>
  </si>
  <si>
    <t>Gas</t>
  </si>
  <si>
    <t>Solar</t>
  </si>
  <si>
    <t>Period</t>
  </si>
  <si>
    <t>2015</t>
  </si>
  <si>
    <t>2020</t>
  </si>
  <si>
    <t>2025</t>
  </si>
  <si>
    <t>2030</t>
  </si>
  <si>
    <t>2035</t>
  </si>
  <si>
    <t>2040</t>
  </si>
  <si>
    <t>2045</t>
  </si>
  <si>
    <t>2050</t>
  </si>
  <si>
    <t>Other/Bio</t>
  </si>
  <si>
    <t>Solar PV</t>
  </si>
  <si>
    <t>Rooftop PV</t>
  </si>
  <si>
    <t>CO2</t>
  </si>
  <si>
    <t>Wind (Land-Based)</t>
  </si>
  <si>
    <t>Wind (Offshore)</t>
  </si>
  <si>
    <t>Generation (TWh)</t>
  </si>
  <si>
    <t>Wind/Solar</t>
  </si>
  <si>
    <t>ref_sup16_hicost</t>
  </si>
  <si>
    <t>irahi_111</t>
  </si>
  <si>
    <t>Low Sens.</t>
  </si>
  <si>
    <t>High Sens.</t>
  </si>
  <si>
    <t>CLEAN (GW/yr)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</si>
</sst>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40689C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ABA86"/>
        <bgColor indexed="64"/>
      </patternFill>
    </fill>
    <fill>
      <patternFill patternType="solid">
        <fgColor rgb="FFF8AA79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4BAC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500"/>
        <bgColor indexed="64"/>
      </patternFill>
    </fill>
    <fill>
      <patternFill patternType="solid">
        <fgColor rgb="FF77933C"/>
        <bgColor indexed="64"/>
      </patternFill>
    </fill>
    <fill>
      <patternFill patternType="solid">
        <fgColor rgb="FFE6E0EC"/>
        <bgColor indexed="64"/>
      </patternFill>
    </fill>
    <fill>
      <patternFill patternType="solid">
        <fgColor rgb="FFD9969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2" fontId="0" fillId="0" borderId="0" xfId="0" applyNumberFormat="1"/>
    <xf numFmtId="2" fontId="0" fillId="0" borderId="0" xfId="2" applyNumberFormat="1" applyFont="1"/>
    <xf numFmtId="0" fontId="0" fillId="0" borderId="0" xfId="2" applyNumberFormat="1" applyFont="1" applyFill="1"/>
    <xf numFmtId="0" fontId="0" fillId="12" borderId="0" xfId="2" applyNumberFormat="1" applyFont="1" applyFill="1"/>
    <xf numFmtId="0" fontId="4" fillId="0" borderId="0" xfId="0" applyFont="1"/>
    <xf numFmtId="164" fontId="0" fillId="0" borderId="0" xfId="0" applyNumberFormat="1"/>
  </cellXfs>
  <cellStyles count="3">
    <cellStyle name="Normal" xfId="0" builtinId="0"/>
    <cellStyle name="Normal 4" xfId="1" xr:uid="{CD8F5C97-8F19-49B3-B577-F024DB34B8C4}"/>
    <cellStyle name="Percent" xfId="2" builtinId="5"/>
  </cellStyles>
  <dxfs count="0"/>
  <tableStyles count="0" defaultTableStyle="TableStyleMedium2" defaultPivotStyle="PivotStyleLight16"/>
  <colors>
    <mruColors>
      <color rgb="FF5A9AD5"/>
      <color rgb="FFFFE79B"/>
      <color rgb="FFFFC500"/>
      <color rgb="FF4BAC62"/>
      <color rgb="FF92D050"/>
      <color rgb="FFEF71E0"/>
      <color rgb="FFD99694"/>
      <color rgb="FF4BACC6"/>
      <color rgb="FF77933C"/>
      <color rgb="FF406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Gen_t_IRA!$B$4:$G$4</c:f>
              <c:numCache>
                <c:formatCode>General</c:formatCode>
                <c:ptCount val="6"/>
                <c:pt idx="0">
                  <c:v>803.82565849384844</c:v>
                </c:pt>
                <c:pt idx="1">
                  <c:v>778.3298539483576</c:v>
                </c:pt>
                <c:pt idx="2">
                  <c:v>793.87675542559634</c:v>
                </c:pt>
                <c:pt idx="3">
                  <c:v>785.09481204862027</c:v>
                </c:pt>
                <c:pt idx="4">
                  <c:v>688.18777731643695</c:v>
                </c:pt>
                <c:pt idx="5">
                  <c:v>630.28069448489498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8F-4152-82BD-88446078F8E1}"/>
            </c:ext>
          </c:extLst>
        </c:ser>
        <c:ser>
          <c:idx val="1"/>
          <c:order val="1"/>
          <c:tx>
            <c:strRef>
              <c:f>Gen_t_IRA!$A$5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Gen_t_IRA!$B$5:$G$5</c:f>
              <c:numCache>
                <c:formatCode>General</c:formatCode>
                <c:ptCount val="6"/>
                <c:pt idx="0">
                  <c:v>16.595127697137713</c:v>
                </c:pt>
                <c:pt idx="1">
                  <c:v>16.772699692885354</c:v>
                </c:pt>
                <c:pt idx="2">
                  <c:v>17.150004835910519</c:v>
                </c:pt>
                <c:pt idx="3">
                  <c:v>17.526822288809118</c:v>
                </c:pt>
                <c:pt idx="4">
                  <c:v>17.583339307442227</c:v>
                </c:pt>
                <c:pt idx="5">
                  <c:v>17.714064373336086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8F-4152-82BD-88446078F8E1}"/>
            </c:ext>
          </c:extLst>
        </c:ser>
        <c:ser>
          <c:idx val="2"/>
          <c:order val="2"/>
          <c:tx>
            <c:strRef>
              <c:f>Gen_t_IRA!$A$6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Gen_t_IRA!$B$6:$G$6</c:f>
              <c:numCache>
                <c:formatCode>General</c:formatCode>
                <c:ptCount val="6"/>
                <c:pt idx="0">
                  <c:v>234.7206060972309</c:v>
                </c:pt>
                <c:pt idx="1">
                  <c:v>275.67626446938203</c:v>
                </c:pt>
                <c:pt idx="2">
                  <c:v>272.99970194815143</c:v>
                </c:pt>
                <c:pt idx="3">
                  <c:v>285.23236829818143</c:v>
                </c:pt>
                <c:pt idx="4">
                  <c:v>281.14530059696165</c:v>
                </c:pt>
                <c:pt idx="5">
                  <c:v>301.94505633107684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8F-4152-82BD-88446078F8E1}"/>
            </c:ext>
          </c:extLst>
        </c:ser>
        <c:ser>
          <c:idx val="3"/>
          <c:order val="3"/>
          <c:tx>
            <c:strRef>
              <c:f>Gen_t_IRA!$A$7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Gen_t_IRA!$B$7:$G$7</c:f>
              <c:numCache>
                <c:formatCode>General</c:formatCode>
                <c:ptCount val="6"/>
                <c:pt idx="0">
                  <c:v>43.21044371193306</c:v>
                </c:pt>
                <c:pt idx="1">
                  <c:v>37.375919978996585</c:v>
                </c:pt>
                <c:pt idx="2">
                  <c:v>43.468782072927354</c:v>
                </c:pt>
                <c:pt idx="3">
                  <c:v>40.980596956138797</c:v>
                </c:pt>
                <c:pt idx="4">
                  <c:v>39.281212609180187</c:v>
                </c:pt>
                <c:pt idx="5">
                  <c:v>36.808444611788012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8F-4152-82BD-88446078F8E1}"/>
            </c:ext>
          </c:extLst>
        </c:ser>
        <c:ser>
          <c:idx val="4"/>
          <c:order val="4"/>
          <c:tx>
            <c:strRef>
              <c:f>Gen_t_IRA!$A$8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4.8097965639925162</c:v>
                </c:pt>
                <c:pt idx="4">
                  <c:v>4.8349423066172594</c:v>
                </c:pt>
                <c:pt idx="5">
                  <c:v>5.1962393683300245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8F-4152-82BD-88446078F8E1}"/>
            </c:ext>
          </c:extLst>
        </c:ser>
        <c:ser>
          <c:idx val="5"/>
          <c:order val="5"/>
          <c:tx>
            <c:strRef>
              <c:f>Gen_t_IRA!$A$9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Gen_t_IRA!$B$9:$G$9</c:f>
              <c:numCache>
                <c:formatCode>General</c:formatCode>
                <c:ptCount val="6"/>
                <c:pt idx="0">
                  <c:v>1266.0702303865264</c:v>
                </c:pt>
                <c:pt idx="1">
                  <c:v>1100.2114672815508</c:v>
                </c:pt>
                <c:pt idx="2">
                  <c:v>923.48081347086668</c:v>
                </c:pt>
                <c:pt idx="3">
                  <c:v>493.26915039080922</c:v>
                </c:pt>
                <c:pt idx="4">
                  <c:v>406.97087182636233</c:v>
                </c:pt>
                <c:pt idx="5">
                  <c:v>304.22438915469468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8F-4152-82BD-88446078F8E1}"/>
            </c:ext>
          </c:extLst>
        </c:ser>
        <c:ser>
          <c:idx val="6"/>
          <c:order val="6"/>
          <c:tx>
            <c:strRef>
              <c:f>Gen_t_IRA!$A$10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2.1141924440401241E-9</c:v>
                </c:pt>
                <c:pt idx="3">
                  <c:v>130.31221462556931</c:v>
                </c:pt>
                <c:pt idx="4">
                  <c:v>130.99348997863561</c:v>
                </c:pt>
                <c:pt idx="5">
                  <c:v>114.55306666306161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28F-4152-82BD-88446078F8E1}"/>
            </c:ext>
          </c:extLst>
        </c:ser>
        <c:ser>
          <c:idx val="7"/>
          <c:order val="7"/>
          <c:tx>
            <c:strRef>
              <c:f>Gen_t_IRA!$A$11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Gen_t_IRA!$B$11:$G$11</c:f>
              <c:numCache>
                <c:formatCode>General</c:formatCode>
                <c:ptCount val="6"/>
                <c:pt idx="0">
                  <c:v>1251.5360060775063</c:v>
                </c:pt>
                <c:pt idx="1">
                  <c:v>1172.9893165435135</c:v>
                </c:pt>
                <c:pt idx="2">
                  <c:v>997.19165791408898</c:v>
                </c:pt>
                <c:pt idx="3">
                  <c:v>942.81066838104766</c:v>
                </c:pt>
                <c:pt idx="4">
                  <c:v>868.57627345802166</c:v>
                </c:pt>
                <c:pt idx="5">
                  <c:v>984.3779280554113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28F-4152-82BD-88446078F8E1}"/>
            </c:ext>
          </c:extLst>
        </c:ser>
        <c:ser>
          <c:idx val="8"/>
          <c:order val="8"/>
          <c:tx>
            <c:strRef>
              <c:f>Gen_t_IRA!$A$12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4.003515327272156E-6</c:v>
                </c:pt>
                <c:pt idx="4">
                  <c:v>3.7527716163606228E-6</c:v>
                </c:pt>
                <c:pt idx="5">
                  <c:v>2.6822659766286072E-6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8F-4152-82BD-88446078F8E1}"/>
            </c:ext>
          </c:extLst>
        </c:ser>
        <c:ser>
          <c:idx val="9"/>
          <c:order val="9"/>
          <c:tx>
            <c:strRef>
              <c:f>Gen_t_IRA!$A$13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6.8193924886247558E-7</c:v>
                </c:pt>
                <c:pt idx="3">
                  <c:v>1.5847280171708416E-6</c:v>
                </c:pt>
                <c:pt idx="4">
                  <c:v>2.2702939405281646E-6</c:v>
                </c:pt>
                <c:pt idx="5">
                  <c:v>2.7754922213144978E-6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28F-4152-82BD-88446078F8E1}"/>
            </c:ext>
          </c:extLst>
        </c:ser>
        <c:ser>
          <c:idx val="10"/>
          <c:order val="10"/>
          <c:tx>
            <c:strRef>
              <c:f>Gen_t_IRA!$A$14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Gen_t_IRA!$B$14:$G$14</c:f>
              <c:numCache>
                <c:formatCode>General</c:formatCode>
                <c:ptCount val="6"/>
                <c:pt idx="0">
                  <c:v>183.81775601749351</c:v>
                </c:pt>
                <c:pt idx="1">
                  <c:v>371.69147229441063</c:v>
                </c:pt>
                <c:pt idx="2">
                  <c:v>512.77144774493115</c:v>
                </c:pt>
                <c:pt idx="3">
                  <c:v>818.11460270167277</c:v>
                </c:pt>
                <c:pt idx="4">
                  <c:v>979.74193035939936</c:v>
                </c:pt>
                <c:pt idx="5">
                  <c:v>1073.9374351886861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28F-4152-82BD-88446078F8E1}"/>
            </c:ext>
          </c:extLst>
        </c:ser>
        <c:ser>
          <c:idx val="11"/>
          <c:order val="11"/>
          <c:tx>
            <c:strRef>
              <c:f>Gen_t_IRA!$A$15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Gen_t_IRA!$B$15:$G$15</c:f>
              <c:numCache>
                <c:formatCode>General</c:formatCode>
                <c:ptCount val="6"/>
                <c:pt idx="0">
                  <c:v>0</c:v>
                </c:pt>
                <c:pt idx="1">
                  <c:v>0.11681149984637941</c:v>
                </c:pt>
                <c:pt idx="2">
                  <c:v>19.692106576857455</c:v>
                </c:pt>
                <c:pt idx="3">
                  <c:v>84.487142856548076</c:v>
                </c:pt>
                <c:pt idx="4">
                  <c:v>134.09927160834451</c:v>
                </c:pt>
                <c:pt idx="5">
                  <c:v>139.39731018150312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28F-4152-82BD-88446078F8E1}"/>
            </c:ext>
          </c:extLst>
        </c:ser>
        <c:ser>
          <c:idx val="12"/>
          <c:order val="12"/>
          <c:tx>
            <c:strRef>
              <c:f>Gen_t_IRA!$A$16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Gen_t_IRA!$B$16:$G$16</c:f>
              <c:numCache>
                <c:formatCode>General</c:formatCode>
                <c:ptCount val="6"/>
                <c:pt idx="0">
                  <c:v>23.137186338116052</c:v>
                </c:pt>
                <c:pt idx="1">
                  <c:v>111.65260983743781</c:v>
                </c:pt>
                <c:pt idx="2">
                  <c:v>323.74451178756271</c:v>
                </c:pt>
                <c:pt idx="3">
                  <c:v>426.53564787313002</c:v>
                </c:pt>
                <c:pt idx="4">
                  <c:v>623.22060004399066</c:v>
                </c:pt>
                <c:pt idx="5">
                  <c:v>869.20483140211741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28F-4152-82BD-88446078F8E1}"/>
            </c:ext>
          </c:extLst>
        </c:ser>
        <c:ser>
          <c:idx val="13"/>
          <c:order val="13"/>
          <c:tx>
            <c:strRef>
              <c:f>Gen_t_IRA!$A$17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Gen_t_IRA!$B$17:$G$17</c:f>
              <c:numCache>
                <c:formatCode>General</c:formatCode>
                <c:ptCount val="6"/>
                <c:pt idx="0">
                  <c:v>19.329596435673906</c:v>
                </c:pt>
                <c:pt idx="1">
                  <c:v>62.667937823784925</c:v>
                </c:pt>
                <c:pt idx="2">
                  <c:v>135.24490226469729</c:v>
                </c:pt>
                <c:pt idx="3">
                  <c:v>208.65176927036495</c:v>
                </c:pt>
                <c:pt idx="4">
                  <c:v>264.44185576929033</c:v>
                </c:pt>
                <c:pt idx="5">
                  <c:v>296.38170151744225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28F-4152-82BD-88446078F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Gen_t_IRA!$B$20:$G$20</c:f>
              <c:numCache>
                <c:formatCode>General</c:formatCode>
                <c:ptCount val="6"/>
                <c:pt idx="0">
                  <c:v>1769.823305439789</c:v>
                </c:pt>
                <c:pt idx="1">
                  <c:v>1554.9033960969891</c:v>
                </c:pt>
                <c:pt idx="2">
                  <c:v>1304.7812500639625</c:v>
                </c:pt>
                <c:pt idx="3">
                  <c:v>872.93213693852499</c:v>
                </c:pt>
                <c:pt idx="4">
                  <c:v>758.00016817707854</c:v>
                </c:pt>
                <c:pt idx="5">
                  <c:v>693.20195865922869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28F-4152-82BD-88446078F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22404605737724"/>
          <c:y val="0.15063598263692318"/>
          <c:w val="0.24806863866815615"/>
          <c:h val="0.698728034726153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Gen_t_IRAbudget!$A$4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Gen_t_IRAbudget!$B$4:$G$4</c:f>
              <c:numCache>
                <c:formatCode>General</c:formatCode>
                <c:ptCount val="6"/>
                <c:pt idx="0">
                  <c:v>803.82565831817965</c:v>
                </c:pt>
                <c:pt idx="1">
                  <c:v>778.61502905045074</c:v>
                </c:pt>
                <c:pt idx="2">
                  <c:v>795.61690642882979</c:v>
                </c:pt>
                <c:pt idx="3">
                  <c:v>780.83005565020346</c:v>
                </c:pt>
                <c:pt idx="4">
                  <c:v>692.89941182264431</c:v>
                </c:pt>
                <c:pt idx="5">
                  <c:v>629.66233271538908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7-4A00-BE76-EFB3870A5F74}"/>
            </c:ext>
          </c:extLst>
        </c:ser>
        <c:ser>
          <c:idx val="1"/>
          <c:order val="1"/>
          <c:tx>
            <c:strRef>
              <c:f>Gen_t_IRAbudget!$A$5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Gen_t_IRAbudget!$B$5:$G$5</c:f>
              <c:numCache>
                <c:formatCode>General</c:formatCode>
                <c:ptCount val="6"/>
                <c:pt idx="0">
                  <c:v>16.595127697137713</c:v>
                </c:pt>
                <c:pt idx="1">
                  <c:v>16.77367801587264</c:v>
                </c:pt>
                <c:pt idx="2">
                  <c:v>17.189152390641766</c:v>
                </c:pt>
                <c:pt idx="3">
                  <c:v>17.23353428629455</c:v>
                </c:pt>
                <c:pt idx="4">
                  <c:v>17.579561328259707</c:v>
                </c:pt>
                <c:pt idx="5">
                  <c:v>17.750779536971312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7-4A00-BE76-EFB3870A5F74}"/>
            </c:ext>
          </c:extLst>
        </c:ser>
        <c:ser>
          <c:idx val="2"/>
          <c:order val="2"/>
          <c:tx>
            <c:strRef>
              <c:f>Gen_t_IRAbudget!$A$6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Gen_t_IRAbudget!$B$6:$G$6</c:f>
              <c:numCache>
                <c:formatCode>General</c:formatCode>
                <c:ptCount val="6"/>
                <c:pt idx="0">
                  <c:v>234.72060661002476</c:v>
                </c:pt>
                <c:pt idx="1">
                  <c:v>273.76469185218417</c:v>
                </c:pt>
                <c:pt idx="2">
                  <c:v>275.06634673744531</c:v>
                </c:pt>
                <c:pt idx="3">
                  <c:v>266.51200110516828</c:v>
                </c:pt>
                <c:pt idx="4">
                  <c:v>275.90842519593104</c:v>
                </c:pt>
                <c:pt idx="5">
                  <c:v>283.46404033847182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7-4A00-BE76-EFB3870A5F74}"/>
            </c:ext>
          </c:extLst>
        </c:ser>
        <c:ser>
          <c:idx val="3"/>
          <c:order val="3"/>
          <c:tx>
            <c:strRef>
              <c:f>Gen_t_IRAbudget!$A$7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Gen_t_IRAbudget!$B$7:$G$7</c:f>
              <c:numCache>
                <c:formatCode>General</c:formatCode>
                <c:ptCount val="6"/>
                <c:pt idx="0">
                  <c:v>43.210443713679908</c:v>
                </c:pt>
                <c:pt idx="1">
                  <c:v>37.314396265645897</c:v>
                </c:pt>
                <c:pt idx="2">
                  <c:v>43.771469539202407</c:v>
                </c:pt>
                <c:pt idx="3">
                  <c:v>41.311629312019591</c:v>
                </c:pt>
                <c:pt idx="4">
                  <c:v>39.395853198268632</c:v>
                </c:pt>
                <c:pt idx="5">
                  <c:v>36.826417177232969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B7-4A00-BE76-EFB3870A5F74}"/>
            </c:ext>
          </c:extLst>
        </c:ser>
        <c:ser>
          <c:idx val="4"/>
          <c:order val="4"/>
          <c:tx>
            <c:strRef>
              <c:f>Gen_t_IRAbudget!$A$8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4.7327569755426264</c:v>
                </c:pt>
                <c:pt idx="4">
                  <c:v>4.8349415822873825</c:v>
                </c:pt>
                <c:pt idx="5">
                  <c:v>5.1512219006903113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B7-4A00-BE76-EFB3870A5F74}"/>
            </c:ext>
          </c:extLst>
        </c:ser>
        <c:ser>
          <c:idx val="5"/>
          <c:order val="5"/>
          <c:tx>
            <c:strRef>
              <c:f>Gen_t_IRAbudget!$A$9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Gen_t_IRAbudget!$B$9:$G$9</c:f>
              <c:numCache>
                <c:formatCode>General</c:formatCode>
                <c:ptCount val="6"/>
                <c:pt idx="0">
                  <c:v>1266.0702280857483</c:v>
                </c:pt>
                <c:pt idx="1">
                  <c:v>1097.6959501506817</c:v>
                </c:pt>
                <c:pt idx="2">
                  <c:v>913.93853500333466</c:v>
                </c:pt>
                <c:pt idx="3">
                  <c:v>672.55051413929414</c:v>
                </c:pt>
                <c:pt idx="4">
                  <c:v>547.3495111809641</c:v>
                </c:pt>
                <c:pt idx="5">
                  <c:v>412.58340757422803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B7-4A00-BE76-EFB3870A5F74}"/>
            </c:ext>
          </c:extLst>
        </c:ser>
        <c:ser>
          <c:idx val="6"/>
          <c:order val="6"/>
          <c:tx>
            <c:strRef>
              <c:f>Gen_t_IRAbudget!$A$10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3.8531042485946681E-9</c:v>
                </c:pt>
                <c:pt idx="3">
                  <c:v>3.6620122485536979</c:v>
                </c:pt>
                <c:pt idx="4">
                  <c:v>3.7410779675012855</c:v>
                </c:pt>
                <c:pt idx="5">
                  <c:v>3.6626430374545014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B7-4A00-BE76-EFB3870A5F74}"/>
            </c:ext>
          </c:extLst>
        </c:ser>
        <c:ser>
          <c:idx val="7"/>
          <c:order val="7"/>
          <c:tx>
            <c:strRef>
              <c:f>Gen_t_IRAbudget!$A$11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Gen_t_IRAbudget!$B$11:$G$11</c:f>
              <c:numCache>
                <c:formatCode>General</c:formatCode>
                <c:ptCount val="6"/>
                <c:pt idx="0">
                  <c:v>1251.5360081704246</c:v>
                </c:pt>
                <c:pt idx="1">
                  <c:v>1169.5891675635194</c:v>
                </c:pt>
                <c:pt idx="2">
                  <c:v>974.64507834340395</c:v>
                </c:pt>
                <c:pt idx="3">
                  <c:v>1227.6052852179314</c:v>
                </c:pt>
                <c:pt idx="4">
                  <c:v>895.69634097395874</c:v>
                </c:pt>
                <c:pt idx="5">
                  <c:v>980.88450966682115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4B7-4A00-BE76-EFB3870A5F74}"/>
            </c:ext>
          </c:extLst>
        </c:ser>
        <c:ser>
          <c:idx val="8"/>
          <c:order val="8"/>
          <c:tx>
            <c:strRef>
              <c:f>Gen_t_IRAbudget!$A$12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5.0082383683942778E-6</c:v>
                </c:pt>
                <c:pt idx="4">
                  <c:v>4.9290984463289813E-6</c:v>
                </c:pt>
                <c:pt idx="5">
                  <c:v>3.4449289898468947E-6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4B7-4A00-BE76-EFB3870A5F74}"/>
            </c:ext>
          </c:extLst>
        </c:ser>
        <c:ser>
          <c:idx val="9"/>
          <c:order val="9"/>
          <c:tx>
            <c:strRef>
              <c:f>Gen_t_IRAbudget!$A$13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1.1117505601476187E-6</c:v>
                </c:pt>
                <c:pt idx="3">
                  <c:v>3.115724091519697E-6</c:v>
                </c:pt>
                <c:pt idx="4">
                  <c:v>3.2537618097720819E-6</c:v>
                </c:pt>
                <c:pt idx="5">
                  <c:v>4.473616379024697E-6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4B7-4A00-BE76-EFB3870A5F74}"/>
            </c:ext>
          </c:extLst>
        </c:ser>
        <c:ser>
          <c:idx val="10"/>
          <c:order val="10"/>
          <c:tx>
            <c:strRef>
              <c:f>Gen_t_IRAbudget!$A$14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Gen_t_IRAbudget!$B$14:$G$14</c:f>
              <c:numCache>
                <c:formatCode>General</c:formatCode>
                <c:ptCount val="6"/>
                <c:pt idx="0">
                  <c:v>183.81775594520838</c:v>
                </c:pt>
                <c:pt idx="1">
                  <c:v>371.41010385325899</c:v>
                </c:pt>
                <c:pt idx="2">
                  <c:v>516.06259753972301</c:v>
                </c:pt>
                <c:pt idx="3">
                  <c:v>551.61757253690166</c:v>
                </c:pt>
                <c:pt idx="4">
                  <c:v>942.45039435945512</c:v>
                </c:pt>
                <c:pt idx="5">
                  <c:v>1122.7955943002962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B7-4A00-BE76-EFB3870A5F74}"/>
            </c:ext>
          </c:extLst>
        </c:ser>
        <c:ser>
          <c:idx val="11"/>
          <c:order val="11"/>
          <c:tx>
            <c:strRef>
              <c:f>Gen_t_IRAbudget!$A$15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Gen_t_IRAbudget!$B$15:$G$15</c:f>
              <c:numCache>
                <c:formatCode>General</c:formatCode>
                <c:ptCount val="6"/>
                <c:pt idx="0">
                  <c:v>0</c:v>
                </c:pt>
                <c:pt idx="1">
                  <c:v>0.11408721232466329</c:v>
                </c:pt>
                <c:pt idx="2">
                  <c:v>18.759963466555355</c:v>
                </c:pt>
                <c:pt idx="3">
                  <c:v>87.382613671015832</c:v>
                </c:pt>
                <c:pt idx="4">
                  <c:v>135.32149764859338</c:v>
                </c:pt>
                <c:pt idx="5">
                  <c:v>136.18632619009088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4B7-4A00-BE76-EFB3870A5F74}"/>
            </c:ext>
          </c:extLst>
        </c:ser>
        <c:ser>
          <c:idx val="12"/>
          <c:order val="12"/>
          <c:tx>
            <c:strRef>
              <c:f>Gen_t_IRAbudget!$A$16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Gen_t_IRAbudget!$B$16:$G$16</c:f>
              <c:numCache>
                <c:formatCode>General</c:formatCode>
                <c:ptCount val="6"/>
                <c:pt idx="0">
                  <c:v>23.137186297559687</c:v>
                </c:pt>
                <c:pt idx="1">
                  <c:v>114.09309208789847</c:v>
                </c:pt>
                <c:pt idx="2">
                  <c:v>325.43952716061466</c:v>
                </c:pt>
                <c:pt idx="3">
                  <c:v>365.00773776344283</c:v>
                </c:pt>
                <c:pt idx="4">
                  <c:v>612.57285363907488</c:v>
                </c:pt>
                <c:pt idx="5">
                  <c:v>839.02817769530213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B7-4A00-BE76-EFB3870A5F74}"/>
            </c:ext>
          </c:extLst>
        </c:ser>
        <c:ser>
          <c:idx val="13"/>
          <c:order val="13"/>
          <c:tx>
            <c:strRef>
              <c:f>Gen_t_IRAbudget!$A$17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Gen_t_IRAbudget!$B$17:$G$17</c:f>
              <c:numCache>
                <c:formatCode>General</c:formatCode>
                <c:ptCount val="6"/>
                <c:pt idx="0">
                  <c:v>19.329596434668794</c:v>
                </c:pt>
                <c:pt idx="1">
                  <c:v>62.261595835850599</c:v>
                </c:pt>
                <c:pt idx="2">
                  <c:v>135.8240002294838</c:v>
                </c:pt>
                <c:pt idx="3">
                  <c:v>204.73382490879803</c:v>
                </c:pt>
                <c:pt idx="4">
                  <c:v>262.84669381444013</c:v>
                </c:pt>
                <c:pt idx="5">
                  <c:v>291.71811895047955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4B7-4A00-BE76-EFB3870A5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Gen_t_IRAbudget!$B$20:$G$20</c:f>
              <c:numCache>
                <c:formatCode>General</c:formatCode>
                <c:ptCount val="6"/>
                <c:pt idx="0">
                  <c:v>1769.823304897822</c:v>
                </c:pt>
                <c:pt idx="1">
                  <c:v>1550.4388145397299</c:v>
                </c:pt>
                <c:pt idx="2">
                  <c:v>1287.9178521191436</c:v>
                </c:pt>
                <c:pt idx="3">
                  <c:v>1133.8951654591935</c:v>
                </c:pt>
                <c:pt idx="4">
                  <c:v>880.35675839907935</c:v>
                </c:pt>
                <c:pt idx="5">
                  <c:v>777.68465410502552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4B7-4A00-BE76-EFB3870A5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22404605737724"/>
          <c:y val="0.15063598263692318"/>
          <c:w val="0.24806863866815615"/>
          <c:h val="0.698728034726153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Gen_t_IRAbudget!$A$4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Gen_t_IRAbudget!$B$4:$G$4</c:f>
              <c:numCache>
                <c:formatCode>General</c:formatCode>
                <c:ptCount val="6"/>
                <c:pt idx="0">
                  <c:v>803.82565831817965</c:v>
                </c:pt>
                <c:pt idx="1">
                  <c:v>778.61502905045074</c:v>
                </c:pt>
                <c:pt idx="2">
                  <c:v>795.61690642882979</c:v>
                </c:pt>
                <c:pt idx="3">
                  <c:v>780.83005565020346</c:v>
                </c:pt>
                <c:pt idx="4">
                  <c:v>692.89941182264431</c:v>
                </c:pt>
                <c:pt idx="5">
                  <c:v>629.66233271538908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9-4158-A59E-CCD591B45A20}"/>
            </c:ext>
          </c:extLst>
        </c:ser>
        <c:ser>
          <c:idx val="1"/>
          <c:order val="1"/>
          <c:tx>
            <c:strRef>
              <c:f>Gen_t_IRAbudget!$A$5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Gen_t_IRAbudget!$B$5:$G$5</c:f>
              <c:numCache>
                <c:formatCode>General</c:formatCode>
                <c:ptCount val="6"/>
                <c:pt idx="0">
                  <c:v>16.595127697137713</c:v>
                </c:pt>
                <c:pt idx="1">
                  <c:v>16.77367801587264</c:v>
                </c:pt>
                <c:pt idx="2">
                  <c:v>17.189152390641766</c:v>
                </c:pt>
                <c:pt idx="3">
                  <c:v>17.23353428629455</c:v>
                </c:pt>
                <c:pt idx="4">
                  <c:v>17.579561328259707</c:v>
                </c:pt>
                <c:pt idx="5">
                  <c:v>17.750779536971312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9-4158-A59E-CCD591B45A20}"/>
            </c:ext>
          </c:extLst>
        </c:ser>
        <c:ser>
          <c:idx val="2"/>
          <c:order val="2"/>
          <c:tx>
            <c:strRef>
              <c:f>Gen_t_IRAbudget!$A$6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Gen_t_IRAbudget!$B$6:$G$6</c:f>
              <c:numCache>
                <c:formatCode>General</c:formatCode>
                <c:ptCount val="6"/>
                <c:pt idx="0">
                  <c:v>234.72060661002476</c:v>
                </c:pt>
                <c:pt idx="1">
                  <c:v>273.76469185218417</c:v>
                </c:pt>
                <c:pt idx="2">
                  <c:v>275.06634673744531</c:v>
                </c:pt>
                <c:pt idx="3">
                  <c:v>266.51200110516828</c:v>
                </c:pt>
                <c:pt idx="4">
                  <c:v>275.90842519593104</c:v>
                </c:pt>
                <c:pt idx="5">
                  <c:v>283.46404033847182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9-4158-A59E-CCD591B45A20}"/>
            </c:ext>
          </c:extLst>
        </c:ser>
        <c:ser>
          <c:idx val="3"/>
          <c:order val="3"/>
          <c:tx>
            <c:strRef>
              <c:f>Gen_t_IRAbudget!$A$7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Gen_t_IRAbudget!$B$7:$G$7</c:f>
              <c:numCache>
                <c:formatCode>General</c:formatCode>
                <c:ptCount val="6"/>
                <c:pt idx="0">
                  <c:v>43.210443713679908</c:v>
                </c:pt>
                <c:pt idx="1">
                  <c:v>37.314396265645897</c:v>
                </c:pt>
                <c:pt idx="2">
                  <c:v>43.771469539202407</c:v>
                </c:pt>
                <c:pt idx="3">
                  <c:v>41.311629312019591</c:v>
                </c:pt>
                <c:pt idx="4">
                  <c:v>39.395853198268632</c:v>
                </c:pt>
                <c:pt idx="5">
                  <c:v>36.826417177232969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9-4158-A59E-CCD591B45A20}"/>
            </c:ext>
          </c:extLst>
        </c:ser>
        <c:ser>
          <c:idx val="4"/>
          <c:order val="4"/>
          <c:tx>
            <c:strRef>
              <c:f>Gen_t_IRAbudget!$A$8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4.7327569755426264</c:v>
                </c:pt>
                <c:pt idx="4">
                  <c:v>4.8349415822873825</c:v>
                </c:pt>
                <c:pt idx="5">
                  <c:v>5.1512219006903113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69-4158-A59E-CCD591B45A20}"/>
            </c:ext>
          </c:extLst>
        </c:ser>
        <c:ser>
          <c:idx val="5"/>
          <c:order val="5"/>
          <c:tx>
            <c:strRef>
              <c:f>Gen_t_IRAbudget!$A$9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Gen_t_IRAbudget!$B$9:$G$9</c:f>
              <c:numCache>
                <c:formatCode>General</c:formatCode>
                <c:ptCount val="6"/>
                <c:pt idx="0">
                  <c:v>1266.0702280857483</c:v>
                </c:pt>
                <c:pt idx="1">
                  <c:v>1097.6959501506817</c:v>
                </c:pt>
                <c:pt idx="2">
                  <c:v>913.93853500333466</c:v>
                </c:pt>
                <c:pt idx="3">
                  <c:v>672.55051413929414</c:v>
                </c:pt>
                <c:pt idx="4">
                  <c:v>547.3495111809641</c:v>
                </c:pt>
                <c:pt idx="5">
                  <c:v>412.58340757422803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69-4158-A59E-CCD591B45A20}"/>
            </c:ext>
          </c:extLst>
        </c:ser>
        <c:ser>
          <c:idx val="6"/>
          <c:order val="6"/>
          <c:tx>
            <c:strRef>
              <c:f>Gen_t_IRAbudget!$A$10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3.8531042485946681E-9</c:v>
                </c:pt>
                <c:pt idx="3">
                  <c:v>3.6620122485536979</c:v>
                </c:pt>
                <c:pt idx="4">
                  <c:v>3.7410779675012855</c:v>
                </c:pt>
                <c:pt idx="5">
                  <c:v>3.6626430374545014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69-4158-A59E-CCD591B45A20}"/>
            </c:ext>
          </c:extLst>
        </c:ser>
        <c:ser>
          <c:idx val="7"/>
          <c:order val="7"/>
          <c:tx>
            <c:strRef>
              <c:f>Gen_t_IRAbudget!$A$11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Gen_t_IRAbudget!$B$11:$G$11</c:f>
              <c:numCache>
                <c:formatCode>General</c:formatCode>
                <c:ptCount val="6"/>
                <c:pt idx="0">
                  <c:v>1251.5360081704246</c:v>
                </c:pt>
                <c:pt idx="1">
                  <c:v>1169.5891675635194</c:v>
                </c:pt>
                <c:pt idx="2">
                  <c:v>974.64507834340395</c:v>
                </c:pt>
                <c:pt idx="3">
                  <c:v>1227.6052852179314</c:v>
                </c:pt>
                <c:pt idx="4">
                  <c:v>895.69634097395874</c:v>
                </c:pt>
                <c:pt idx="5">
                  <c:v>980.88450966682115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A69-4158-A59E-CCD591B45A20}"/>
            </c:ext>
          </c:extLst>
        </c:ser>
        <c:ser>
          <c:idx val="8"/>
          <c:order val="8"/>
          <c:tx>
            <c:strRef>
              <c:f>Gen_t_IRAbudget!$A$12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5.0082383683942778E-6</c:v>
                </c:pt>
                <c:pt idx="4">
                  <c:v>4.9290984463289813E-6</c:v>
                </c:pt>
                <c:pt idx="5">
                  <c:v>3.4449289898468947E-6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69-4158-A59E-CCD591B45A20}"/>
            </c:ext>
          </c:extLst>
        </c:ser>
        <c:ser>
          <c:idx val="9"/>
          <c:order val="9"/>
          <c:tx>
            <c:strRef>
              <c:f>Gen_t_IRAbudget!$A$13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1.1117505601476187E-6</c:v>
                </c:pt>
                <c:pt idx="3">
                  <c:v>3.115724091519697E-6</c:v>
                </c:pt>
                <c:pt idx="4">
                  <c:v>3.2537618097720819E-6</c:v>
                </c:pt>
                <c:pt idx="5">
                  <c:v>4.473616379024697E-6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A69-4158-A59E-CCD591B45A20}"/>
            </c:ext>
          </c:extLst>
        </c:ser>
        <c:ser>
          <c:idx val="10"/>
          <c:order val="10"/>
          <c:tx>
            <c:strRef>
              <c:f>Gen_t_IRAbudget!$A$14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Gen_t_IRAbudget!$B$14:$G$14</c:f>
              <c:numCache>
                <c:formatCode>General</c:formatCode>
                <c:ptCount val="6"/>
                <c:pt idx="0">
                  <c:v>183.81775594520838</c:v>
                </c:pt>
                <c:pt idx="1">
                  <c:v>371.41010385325899</c:v>
                </c:pt>
                <c:pt idx="2">
                  <c:v>516.06259753972301</c:v>
                </c:pt>
                <c:pt idx="3">
                  <c:v>551.61757253690166</c:v>
                </c:pt>
                <c:pt idx="4">
                  <c:v>942.45039435945512</c:v>
                </c:pt>
                <c:pt idx="5">
                  <c:v>1122.7955943002962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A69-4158-A59E-CCD591B45A20}"/>
            </c:ext>
          </c:extLst>
        </c:ser>
        <c:ser>
          <c:idx val="11"/>
          <c:order val="11"/>
          <c:tx>
            <c:strRef>
              <c:f>Gen_t_IRAbudget!$A$15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Gen_t_IRAbudget!$B$15:$G$15</c:f>
              <c:numCache>
                <c:formatCode>General</c:formatCode>
                <c:ptCount val="6"/>
                <c:pt idx="0">
                  <c:v>0</c:v>
                </c:pt>
                <c:pt idx="1">
                  <c:v>0.11408721232466329</c:v>
                </c:pt>
                <c:pt idx="2">
                  <c:v>18.759963466555355</c:v>
                </c:pt>
                <c:pt idx="3">
                  <c:v>87.382613671015832</c:v>
                </c:pt>
                <c:pt idx="4">
                  <c:v>135.32149764859338</c:v>
                </c:pt>
                <c:pt idx="5">
                  <c:v>136.18632619009088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A69-4158-A59E-CCD591B45A20}"/>
            </c:ext>
          </c:extLst>
        </c:ser>
        <c:ser>
          <c:idx val="12"/>
          <c:order val="12"/>
          <c:tx>
            <c:strRef>
              <c:f>Gen_t_IRAbudget!$A$16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Gen_t_IRAbudget!$B$16:$G$16</c:f>
              <c:numCache>
                <c:formatCode>General</c:formatCode>
                <c:ptCount val="6"/>
                <c:pt idx="0">
                  <c:v>23.137186297559687</c:v>
                </c:pt>
                <c:pt idx="1">
                  <c:v>114.09309208789847</c:v>
                </c:pt>
                <c:pt idx="2">
                  <c:v>325.43952716061466</c:v>
                </c:pt>
                <c:pt idx="3">
                  <c:v>365.00773776344283</c:v>
                </c:pt>
                <c:pt idx="4">
                  <c:v>612.57285363907488</c:v>
                </c:pt>
                <c:pt idx="5">
                  <c:v>839.02817769530213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A69-4158-A59E-CCD591B45A20}"/>
            </c:ext>
          </c:extLst>
        </c:ser>
        <c:ser>
          <c:idx val="13"/>
          <c:order val="13"/>
          <c:tx>
            <c:strRef>
              <c:f>Gen_t_IRAbudget!$A$17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Gen_t_IRAbudget!$B$17:$G$17</c:f>
              <c:numCache>
                <c:formatCode>General</c:formatCode>
                <c:ptCount val="6"/>
                <c:pt idx="0">
                  <c:v>19.329596434668794</c:v>
                </c:pt>
                <c:pt idx="1">
                  <c:v>62.261595835850599</c:v>
                </c:pt>
                <c:pt idx="2">
                  <c:v>135.8240002294838</c:v>
                </c:pt>
                <c:pt idx="3">
                  <c:v>204.73382490879803</c:v>
                </c:pt>
                <c:pt idx="4">
                  <c:v>262.84669381444013</c:v>
                </c:pt>
                <c:pt idx="5">
                  <c:v>291.71811895047955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A69-4158-A59E-CCD591B45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Gen_t_IRAbudget!$B$20:$G$20</c:f>
              <c:numCache>
                <c:formatCode>General</c:formatCode>
                <c:ptCount val="6"/>
                <c:pt idx="0">
                  <c:v>1769.823304897822</c:v>
                </c:pt>
                <c:pt idx="1">
                  <c:v>1550.4388145397299</c:v>
                </c:pt>
                <c:pt idx="2">
                  <c:v>1287.9178521191436</c:v>
                </c:pt>
                <c:pt idx="3">
                  <c:v>1133.8951654591935</c:v>
                </c:pt>
                <c:pt idx="4">
                  <c:v>880.35675839907935</c:v>
                </c:pt>
                <c:pt idx="5">
                  <c:v>777.68465410502552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A69-4158-A59E-CCD591B45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Gen_t_IRAbudget!$A$4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Gen_t_IRAbudget!$B$4:$E$4</c:f>
              <c:numCache>
                <c:formatCode>General</c:formatCode>
                <c:ptCount val="4"/>
                <c:pt idx="0">
                  <c:v>803.82565831817965</c:v>
                </c:pt>
                <c:pt idx="1">
                  <c:v>778.61502905045074</c:v>
                </c:pt>
                <c:pt idx="2">
                  <c:v>795.61690642882979</c:v>
                </c:pt>
                <c:pt idx="3">
                  <c:v>780.83005565020346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04-410E-8C7F-CF804CD5925F}"/>
            </c:ext>
          </c:extLst>
        </c:ser>
        <c:ser>
          <c:idx val="1"/>
          <c:order val="1"/>
          <c:tx>
            <c:strRef>
              <c:f>Gen_t_IRAbudget!$A$5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Gen_t_IRAbudget!$B$5:$E$5</c:f>
              <c:numCache>
                <c:formatCode>General</c:formatCode>
                <c:ptCount val="4"/>
                <c:pt idx="0">
                  <c:v>16.595127697137713</c:v>
                </c:pt>
                <c:pt idx="1">
                  <c:v>16.77367801587264</c:v>
                </c:pt>
                <c:pt idx="2">
                  <c:v>17.189152390641766</c:v>
                </c:pt>
                <c:pt idx="3">
                  <c:v>17.23353428629455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04-410E-8C7F-CF804CD5925F}"/>
            </c:ext>
          </c:extLst>
        </c:ser>
        <c:ser>
          <c:idx val="2"/>
          <c:order val="2"/>
          <c:tx>
            <c:strRef>
              <c:f>Gen_t_IRAbudget!$A$6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Gen_t_IRAbudget!$B$6:$E$6</c:f>
              <c:numCache>
                <c:formatCode>General</c:formatCode>
                <c:ptCount val="4"/>
                <c:pt idx="0">
                  <c:v>234.72060661002476</c:v>
                </c:pt>
                <c:pt idx="1">
                  <c:v>273.76469185218417</c:v>
                </c:pt>
                <c:pt idx="2">
                  <c:v>275.06634673744531</c:v>
                </c:pt>
                <c:pt idx="3">
                  <c:v>266.51200110516828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04-410E-8C7F-CF804CD5925F}"/>
            </c:ext>
          </c:extLst>
        </c:ser>
        <c:ser>
          <c:idx val="3"/>
          <c:order val="3"/>
          <c:tx>
            <c:strRef>
              <c:f>Gen_t_IRAbudget!$A$7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Gen_t_IRAbudget!$B$7:$E$7</c:f>
              <c:numCache>
                <c:formatCode>General</c:formatCode>
                <c:ptCount val="4"/>
                <c:pt idx="0">
                  <c:v>43.210443713679908</c:v>
                </c:pt>
                <c:pt idx="1">
                  <c:v>37.314396265645897</c:v>
                </c:pt>
                <c:pt idx="2">
                  <c:v>43.771469539202407</c:v>
                </c:pt>
                <c:pt idx="3">
                  <c:v>41.311629312019591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04-410E-8C7F-CF804CD5925F}"/>
            </c:ext>
          </c:extLst>
        </c:ser>
        <c:ser>
          <c:idx val="4"/>
          <c:order val="4"/>
          <c:tx>
            <c:strRef>
              <c:f>Gen_t_IRAbudget!$A$8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Gen_t_IRAbudget!$B$8:$E$8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4.7327569755426264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04-410E-8C7F-CF804CD5925F}"/>
            </c:ext>
          </c:extLst>
        </c:ser>
        <c:ser>
          <c:idx val="5"/>
          <c:order val="5"/>
          <c:tx>
            <c:strRef>
              <c:f>Gen_t_IRAbudget!$A$9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Gen_t_IRAbudget!$B$9:$E$9</c:f>
              <c:numCache>
                <c:formatCode>General</c:formatCode>
                <c:ptCount val="4"/>
                <c:pt idx="0">
                  <c:v>1266.0702280857483</c:v>
                </c:pt>
                <c:pt idx="1">
                  <c:v>1097.6959501506817</c:v>
                </c:pt>
                <c:pt idx="2">
                  <c:v>913.93853500333466</c:v>
                </c:pt>
                <c:pt idx="3">
                  <c:v>672.55051413929414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04-410E-8C7F-CF804CD5925F}"/>
            </c:ext>
          </c:extLst>
        </c:ser>
        <c:ser>
          <c:idx val="6"/>
          <c:order val="6"/>
          <c:tx>
            <c:strRef>
              <c:f>Gen_t_IRAbudget!$A$10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Gen_t_IRAbudget!$B$10:$E$10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3.8531042485946681E-9</c:v>
                </c:pt>
                <c:pt idx="3">
                  <c:v>3.6620122485536979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04-410E-8C7F-CF804CD5925F}"/>
            </c:ext>
          </c:extLst>
        </c:ser>
        <c:ser>
          <c:idx val="7"/>
          <c:order val="7"/>
          <c:tx>
            <c:strRef>
              <c:f>Gen_t_IRAbudget!$A$11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Gen_t_IRAbudget!$B$11:$E$11</c:f>
              <c:numCache>
                <c:formatCode>General</c:formatCode>
                <c:ptCount val="4"/>
                <c:pt idx="0">
                  <c:v>1251.5360081704246</c:v>
                </c:pt>
                <c:pt idx="1">
                  <c:v>1169.5891675635194</c:v>
                </c:pt>
                <c:pt idx="2">
                  <c:v>974.64507834340395</c:v>
                </c:pt>
                <c:pt idx="3">
                  <c:v>1227.6052852179314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04-410E-8C7F-CF804CD5925F}"/>
            </c:ext>
          </c:extLst>
        </c:ser>
        <c:ser>
          <c:idx val="8"/>
          <c:order val="8"/>
          <c:tx>
            <c:strRef>
              <c:f>Gen_t_IRAbudget!$A$12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Gen_t_IRAbudget!$B$12:$E$12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5.0082383683942778E-6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E04-410E-8C7F-CF804CD5925F}"/>
            </c:ext>
          </c:extLst>
        </c:ser>
        <c:ser>
          <c:idx val="9"/>
          <c:order val="9"/>
          <c:tx>
            <c:strRef>
              <c:f>Gen_t_IRAbudget!$A$13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Gen_t_IRAbudget!$B$13:$E$13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1.1117505601476187E-6</c:v>
                </c:pt>
                <c:pt idx="3">
                  <c:v>3.115724091519697E-6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E04-410E-8C7F-CF804CD5925F}"/>
            </c:ext>
          </c:extLst>
        </c:ser>
        <c:ser>
          <c:idx val="10"/>
          <c:order val="10"/>
          <c:tx>
            <c:strRef>
              <c:f>Gen_t_IRAbudget!$A$14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Gen_t_IRAbudget!$B$14:$E$14</c:f>
              <c:numCache>
                <c:formatCode>General</c:formatCode>
                <c:ptCount val="4"/>
                <c:pt idx="0">
                  <c:v>183.81775594520838</c:v>
                </c:pt>
                <c:pt idx="1">
                  <c:v>371.41010385325899</c:v>
                </c:pt>
                <c:pt idx="2">
                  <c:v>516.06259753972301</c:v>
                </c:pt>
                <c:pt idx="3">
                  <c:v>551.61757253690166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E04-410E-8C7F-CF804CD5925F}"/>
            </c:ext>
          </c:extLst>
        </c:ser>
        <c:ser>
          <c:idx val="11"/>
          <c:order val="11"/>
          <c:tx>
            <c:strRef>
              <c:f>Gen_t_IRAbudget!$A$15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Gen_t_IRAbudget!$B$15:$E$15</c:f>
              <c:numCache>
                <c:formatCode>General</c:formatCode>
                <c:ptCount val="4"/>
                <c:pt idx="0">
                  <c:v>0</c:v>
                </c:pt>
                <c:pt idx="1">
                  <c:v>0.11408721232466329</c:v>
                </c:pt>
                <c:pt idx="2">
                  <c:v>18.759963466555355</c:v>
                </c:pt>
                <c:pt idx="3">
                  <c:v>87.382613671015832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E04-410E-8C7F-CF804CD5925F}"/>
            </c:ext>
          </c:extLst>
        </c:ser>
        <c:ser>
          <c:idx val="12"/>
          <c:order val="12"/>
          <c:tx>
            <c:strRef>
              <c:f>Gen_t_IRAbudget!$A$16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Gen_t_IRAbudget!$B$16:$E$16</c:f>
              <c:numCache>
                <c:formatCode>General</c:formatCode>
                <c:ptCount val="4"/>
                <c:pt idx="0">
                  <c:v>23.137186297559687</c:v>
                </c:pt>
                <c:pt idx="1">
                  <c:v>114.09309208789847</c:v>
                </c:pt>
                <c:pt idx="2">
                  <c:v>325.43952716061466</c:v>
                </c:pt>
                <c:pt idx="3">
                  <c:v>365.00773776344283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E04-410E-8C7F-CF804CD5925F}"/>
            </c:ext>
          </c:extLst>
        </c:ser>
        <c:ser>
          <c:idx val="13"/>
          <c:order val="13"/>
          <c:tx>
            <c:strRef>
              <c:f>Gen_t_IRAbudget!$A$17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Gen_t_IRAbudget!$B$17:$E$17</c:f>
              <c:numCache>
                <c:formatCode>General</c:formatCode>
                <c:ptCount val="4"/>
                <c:pt idx="0">
                  <c:v>19.329596434668794</c:v>
                </c:pt>
                <c:pt idx="1">
                  <c:v>62.261595835850599</c:v>
                </c:pt>
                <c:pt idx="2">
                  <c:v>135.8240002294838</c:v>
                </c:pt>
                <c:pt idx="3">
                  <c:v>204.73382490879803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E04-410E-8C7F-CF804CD59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Gen_t_IRAbudget!$B$20:$E$20</c:f>
              <c:numCache>
                <c:formatCode>General</c:formatCode>
                <c:ptCount val="4"/>
                <c:pt idx="0">
                  <c:v>1769.823304897822</c:v>
                </c:pt>
                <c:pt idx="1">
                  <c:v>1550.4388145397299</c:v>
                </c:pt>
                <c:pt idx="2">
                  <c:v>1287.9178521191436</c:v>
                </c:pt>
                <c:pt idx="3">
                  <c:v>1133.8951654591935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E04-410E-8C7F-CF804CD59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32239720034995"/>
          <c:y val="3.1123836793128131E-2"/>
          <c:w val="0.85116454193225843"/>
          <c:h val="0.8635867782152231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Add!$F$1</c:f>
              <c:strCache>
                <c:ptCount val="1"/>
                <c:pt idx="0">
                  <c:v>Nuclear Existing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Add!$F$3:$F$10</c15:sqref>
                  </c15:fullRef>
                </c:ext>
              </c:extLst>
              <c:f>Add!$F$3:$F$9</c:f>
              <c:numCache>
                <c:formatCode>General</c:formatCode>
                <c:ptCount val="7"/>
                <c:pt idx="0">
                  <c:v>-8.3681999999999999</c:v>
                </c:pt>
                <c:pt idx="1">
                  <c:v>-9.6152230387177582</c:v>
                </c:pt>
                <c:pt idx="2">
                  <c:v>-15.091737531482295</c:v>
                </c:pt>
                <c:pt idx="3">
                  <c:v>-3.9844580166091674</c:v>
                </c:pt>
                <c:pt idx="4">
                  <c:v>-3.4425567934335106</c:v>
                </c:pt>
                <c:pt idx="5">
                  <c:v>-27.551635370345792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BE-4541-9C57-175837B4AB18}"/>
            </c:ext>
          </c:extLst>
        </c:ser>
        <c:ser>
          <c:idx val="2"/>
          <c:order val="1"/>
          <c:tx>
            <c:strRef>
              <c:f>Add!$G$1</c:f>
              <c:strCache>
                <c:ptCount val="1"/>
                <c:pt idx="0">
                  <c:v>Nuclear New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Add!$G$3:$G$10</c15:sqref>
                  </c15:fullRef>
                </c:ext>
              </c:extLst>
              <c:f>Add!$G$3:$G$9</c:f>
              <c:numCache>
                <c:formatCode>General</c:formatCode>
                <c:ptCount val="7"/>
                <c:pt idx="1">
                  <c:v>2.3650000007586258</c:v>
                </c:pt>
                <c:pt idx="2">
                  <c:v>2.3649999999609963</c:v>
                </c:pt>
                <c:pt idx="3">
                  <c:v>2.3650008671672857</c:v>
                </c:pt>
                <c:pt idx="4">
                  <c:v>2.3650001242194914</c:v>
                </c:pt>
                <c:pt idx="5">
                  <c:v>2.3650004259075215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BE-4541-9C57-175837B4AB18}"/>
            </c:ext>
          </c:extLst>
        </c:ser>
        <c:ser>
          <c:idx val="0"/>
          <c:order val="2"/>
          <c:tx>
            <c:strRef>
              <c:f>Add!$H$1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Add!$H$3:$H$10</c15:sqref>
                  </c15:fullRef>
                </c:ext>
              </c:extLst>
              <c:f>Add!$H$3:$H$9</c:f>
              <c:numCache>
                <c:formatCode>General</c:formatCode>
                <c:ptCount val="7"/>
                <c:pt idx="1">
                  <c:v>0</c:v>
                </c:pt>
                <c:pt idx="2">
                  <c:v>0</c:v>
                </c:pt>
                <c:pt idx="3">
                  <c:v>1.7736954305291874E-7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BE-4541-9C57-175837B4AB18}"/>
            </c:ext>
          </c:extLst>
        </c:ser>
        <c:ser>
          <c:idx val="7"/>
          <c:order val="3"/>
          <c:tx>
            <c:strRef>
              <c:f>Add!$I$1</c:f>
              <c:strCache>
                <c:ptCount val="1"/>
                <c:pt idx="0">
                  <c:v>Bio/Other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Add!$I$3:$I$10</c15:sqref>
                  </c15:fullRef>
                </c:ext>
              </c:extLst>
              <c:f>Add!$I$3:$I$9</c:f>
              <c:numCache>
                <c:formatCode>General</c:formatCode>
                <c:ptCount val="7"/>
                <c:pt idx="0">
                  <c:v>-18.324599999999997</c:v>
                </c:pt>
                <c:pt idx="1">
                  <c:v>4.6291512114423838E-2</c:v>
                </c:pt>
                <c:pt idx="2">
                  <c:v>-0.11619721914072301</c:v>
                </c:pt>
                <c:pt idx="3">
                  <c:v>1.4164605909642525</c:v>
                </c:pt>
                <c:pt idx="4">
                  <c:v>-0.13545451391919894</c:v>
                </c:pt>
                <c:pt idx="5">
                  <c:v>-0.4435226505397889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BE-4541-9C57-175837B4AB18}"/>
            </c:ext>
          </c:extLst>
        </c:ser>
        <c:ser>
          <c:idx val="3"/>
          <c:order val="4"/>
          <c:tx>
            <c:strRef>
              <c:f>Add!$J$1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Add!$J$3:$J$10</c15:sqref>
                  </c15:fullRef>
                </c:ext>
              </c:extLst>
              <c:f>Add!$J$3:$J$9</c:f>
              <c:numCache>
                <c:formatCode>General</c:formatCode>
                <c:ptCount val="7"/>
                <c:pt idx="1">
                  <c:v>0.56372416958502625</c:v>
                </c:pt>
                <c:pt idx="2">
                  <c:v>0.76898302360078274</c:v>
                </c:pt>
                <c:pt idx="3">
                  <c:v>0.76917258330082283</c:v>
                </c:pt>
                <c:pt idx="4">
                  <c:v>0</c:v>
                </c:pt>
                <c:pt idx="5">
                  <c:v>0.76917253983480816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BE-4541-9C57-175837B4AB18}"/>
            </c:ext>
          </c:extLst>
        </c:ser>
        <c:ser>
          <c:idx val="9"/>
          <c:order val="5"/>
          <c:tx>
            <c:v>Coal</c:v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Add!$K$3:$K$10</c15:sqref>
                  </c15:fullRef>
                </c:ext>
              </c:extLst>
              <c:f>Add!$K$3:$K$9</c:f>
              <c:numCache>
                <c:formatCode>General</c:formatCode>
                <c:ptCount val="7"/>
                <c:pt idx="0">
                  <c:v>-90.378000000000014</c:v>
                </c:pt>
                <c:pt idx="1">
                  <c:v>-71.439082991878479</c:v>
                </c:pt>
                <c:pt idx="2">
                  <c:v>-99.179694929701</c:v>
                </c:pt>
                <c:pt idx="3">
                  <c:v>-131.06429304885518</c:v>
                </c:pt>
                <c:pt idx="4">
                  <c:v>-63.918496301319777</c:v>
                </c:pt>
                <c:pt idx="5">
                  <c:v>-120.61073319675486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BE-4541-9C57-175837B4AB18}"/>
            </c:ext>
          </c:extLst>
        </c:ser>
        <c:ser>
          <c:idx val="13"/>
          <c:order val="6"/>
          <c:tx>
            <c:strRef>
              <c:f>Add!$L$1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Add!$L$3:$L$10</c15:sqref>
                  </c15:fullRef>
                </c:ext>
              </c:extLst>
              <c:f>Add!$L$3:$L$9</c:f>
              <c:numCache>
                <c:formatCode>General</c:formatCode>
                <c:ptCount val="7"/>
                <c:pt idx="1">
                  <c:v>8.2282801028970956E-7</c:v>
                </c:pt>
                <c:pt idx="2">
                  <c:v>20.834121107005341</c:v>
                </c:pt>
                <c:pt idx="3">
                  <c:v>4.9069753201812185E-6</c:v>
                </c:pt>
                <c:pt idx="4">
                  <c:v>0</c:v>
                </c:pt>
                <c:pt idx="5">
                  <c:v>28.359122270428557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BE-4541-9C57-175837B4AB18}"/>
            </c:ext>
          </c:extLst>
        </c:ser>
        <c:ser>
          <c:idx val="4"/>
          <c:order val="7"/>
          <c:tx>
            <c:strRef>
              <c:f>Add!$M$1</c:f>
              <c:strCache>
                <c:ptCount val="1"/>
                <c:pt idx="0">
                  <c:v>NGCC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Add!$M$3:$M$10</c15:sqref>
                  </c15:fullRef>
                </c:ext>
              </c:extLst>
              <c:f>Add!$M$3:$M$9</c:f>
              <c:numCache>
                <c:formatCode>General</c:formatCode>
                <c:ptCount val="7"/>
                <c:pt idx="0">
                  <c:v>99.790899999999993</c:v>
                </c:pt>
                <c:pt idx="1">
                  <c:v>109.39638333216443</c:v>
                </c:pt>
                <c:pt idx="2">
                  <c:v>46.607552718937185</c:v>
                </c:pt>
                <c:pt idx="3">
                  <c:v>175.31323343968708</c:v>
                </c:pt>
                <c:pt idx="4">
                  <c:v>48.233967467927172</c:v>
                </c:pt>
                <c:pt idx="5">
                  <c:v>2.3438444962049885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BE-4541-9C57-175837B4AB18}"/>
            </c:ext>
          </c:extLst>
        </c:ser>
        <c:ser>
          <c:idx val="6"/>
          <c:order val="8"/>
          <c:tx>
            <c:strRef>
              <c:f>Add!$O$1</c:f>
              <c:strCache>
                <c:ptCount val="1"/>
                <c:pt idx="0">
                  <c:v>NGGT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Add!$O$3:$O$10</c15:sqref>
                  </c15:fullRef>
                </c:ext>
              </c:extLst>
              <c:f>Add!$O$3:$O$9</c:f>
              <c:numCache>
                <c:formatCode>General</c:formatCode>
                <c:ptCount val="7"/>
                <c:pt idx="1">
                  <c:v>-42.035813390521966</c:v>
                </c:pt>
                <c:pt idx="2">
                  <c:v>-41.355276788649618</c:v>
                </c:pt>
                <c:pt idx="3">
                  <c:v>-41.039143316730488</c:v>
                </c:pt>
                <c:pt idx="4">
                  <c:v>-35.321306501691481</c:v>
                </c:pt>
                <c:pt idx="5">
                  <c:v>-37.302064210947279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BE-4541-9C57-175837B4AB18}"/>
            </c:ext>
          </c:extLst>
        </c:ser>
        <c:ser>
          <c:idx val="5"/>
          <c:order val="9"/>
          <c:tx>
            <c:strRef>
              <c:f>Add!$N$1</c:f>
              <c:strCache>
                <c:ptCount val="1"/>
                <c:pt idx="0">
                  <c:v>NGCC CCS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Add!$N$3:$N$10</c15:sqref>
                  </c15:fullRef>
                </c:ext>
              </c:extLst>
              <c:f>Add!$N$3:$N$9</c:f>
              <c:numCache>
                <c:formatCode>General</c:formatCode>
                <c:ptCount val="7"/>
                <c:pt idx="1">
                  <c:v>4.759393926615865E-7</c:v>
                </c:pt>
                <c:pt idx="2">
                  <c:v>8.1448180959018553E-7</c:v>
                </c:pt>
                <c:pt idx="3">
                  <c:v>5.4874660285425216E-6</c:v>
                </c:pt>
                <c:pt idx="4">
                  <c:v>0</c:v>
                </c:pt>
                <c:pt idx="5">
                  <c:v>5.4524125440355045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8BE-4541-9C57-175837B4AB18}"/>
            </c:ext>
          </c:extLst>
        </c:ser>
        <c:ser>
          <c:idx val="16"/>
          <c:order val="10"/>
          <c:tx>
            <c:strRef>
              <c:f>Add!$P$1</c:f>
              <c:strCache>
                <c:ptCount val="1"/>
                <c:pt idx="0">
                  <c:v>Hydrogen Blue</c:v>
                </c:pt>
              </c:strCache>
            </c:strRef>
          </c:tx>
          <c:spPr>
            <a:pattFill prst="ltUpDiag">
              <a:fgClr>
                <a:srgbClr val="EF71E0"/>
              </a:fgClr>
              <a:bgClr>
                <a:srgbClr val="FCD5B5"/>
              </a:bgClr>
            </a:pattFill>
            <a:ln w="25400"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Add!$P$3:$P$10</c15:sqref>
                  </c15:fullRef>
                </c:ext>
              </c:extLst>
              <c:f>Add!$P$3:$P$9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A-C8BE-4541-9C57-175837B4AB18}"/>
            </c:ext>
          </c:extLst>
        </c:ser>
        <c:ser>
          <c:idx val="11"/>
          <c:order val="11"/>
          <c:tx>
            <c:strRef>
              <c:f>Add!$Q$1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Add!$Q$3:$Q$10</c15:sqref>
                  </c15:fullRef>
                </c:ext>
              </c:extLst>
              <c:f>Add!$Q$3:$Q$9</c:f>
              <c:numCache>
                <c:formatCode>General</c:formatCode>
                <c:ptCount val="7"/>
                <c:pt idx="0" formatCode="0.00">
                  <c:v>84.566400000000002</c:v>
                </c:pt>
                <c:pt idx="1">
                  <c:v>91.815573841562056</c:v>
                </c:pt>
                <c:pt idx="2">
                  <c:v>211.03923040103257</c:v>
                </c:pt>
                <c:pt idx="3">
                  <c:v>128.95666688214249</c:v>
                </c:pt>
                <c:pt idx="4">
                  <c:v>170.68798973373879</c:v>
                </c:pt>
                <c:pt idx="5">
                  <c:v>281.37246594018632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8BE-4541-9C57-175837B4AB18}"/>
            </c:ext>
          </c:extLst>
        </c:ser>
        <c:ser>
          <c:idx val="12"/>
          <c:order val="12"/>
          <c:tx>
            <c:strRef>
              <c:f>Add!$R$1</c:f>
              <c:strCache>
                <c:ptCount val="1"/>
                <c:pt idx="0">
                  <c:v>Solar Utility</c:v>
                </c:pt>
              </c:strCache>
            </c:strRef>
          </c:tx>
          <c:spPr>
            <a:solidFill>
              <a:srgbClr val="FFC50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Add!$R$3:$R$10</c15:sqref>
                  </c15:fullRef>
                </c:ext>
              </c:extLst>
              <c:f>Add!$R$3:$R$9</c:f>
              <c:numCache>
                <c:formatCode>General</c:formatCode>
                <c:ptCount val="7"/>
                <c:pt idx="0" formatCode="0.00">
                  <c:v>47.396500000000003</c:v>
                </c:pt>
                <c:pt idx="1">
                  <c:v>233.48642528925893</c:v>
                </c:pt>
                <c:pt idx="2">
                  <c:v>332.52840171014344</c:v>
                </c:pt>
                <c:pt idx="3">
                  <c:v>261.675024001243</c:v>
                </c:pt>
                <c:pt idx="4">
                  <c:v>242.80128900831119</c:v>
                </c:pt>
                <c:pt idx="5">
                  <c:v>477.94098217598525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8BE-4541-9C57-175837B4AB18}"/>
            </c:ext>
          </c:extLst>
        </c:ser>
        <c:ser>
          <c:idx val="14"/>
          <c:order val="13"/>
          <c:tx>
            <c:strRef>
              <c:f>Add!$S$1</c:f>
              <c:strCache>
                <c:ptCount val="1"/>
                <c:pt idx="0">
                  <c:v>Solar Distributed</c:v>
                </c:pt>
              </c:strCache>
            </c:strRef>
          </c:tx>
          <c:spPr>
            <a:solidFill>
              <a:srgbClr val="FFE699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Add!$S$3:$S$10</c15:sqref>
                  </c15:fullRef>
                </c:ext>
              </c:extLst>
              <c:f>Add!$S$3:$S$9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D-C8BE-4541-9C57-175837B4AB18}"/>
            </c:ext>
          </c:extLst>
        </c:ser>
        <c:ser>
          <c:idx val="8"/>
          <c:order val="14"/>
          <c:tx>
            <c:strRef>
              <c:f>Add!$T$1</c:f>
              <c:strCache>
                <c:ptCount val="1"/>
                <c:pt idx="0">
                  <c:v>Hydrogen Green</c:v>
                </c:pt>
              </c:strCache>
            </c:strRef>
          </c:tx>
          <c:spPr>
            <a:solidFill>
              <a:srgbClr val="EF71E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Add!$T$3:$T$10</c15:sqref>
                  </c15:fullRef>
                </c:ext>
              </c:extLst>
              <c:f>Add!$T$3:$T$9</c:f>
              <c:numCache>
                <c:formatCode>General</c:formatCode>
                <c:ptCount val="7"/>
                <c:pt idx="1">
                  <c:v>5.2548779444663585E-6</c:v>
                </c:pt>
                <c:pt idx="2">
                  <c:v>5.6627767608988771E-6</c:v>
                </c:pt>
                <c:pt idx="3">
                  <c:v>2.2317075243457539E-5</c:v>
                </c:pt>
                <c:pt idx="4">
                  <c:v>5.2507345029699327E-6</c:v>
                </c:pt>
                <c:pt idx="5">
                  <c:v>10.560697264647969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BE-4541-9C57-175837B4AB18}"/>
            </c:ext>
          </c:extLst>
        </c:ser>
        <c:ser>
          <c:idx val="10"/>
          <c:order val="15"/>
          <c:tx>
            <c:strRef>
              <c:f>Add!$U$1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Add!$A$20:$A$26</c:f>
              <c:strCache>
                <c:ptCount val="7"/>
                <c:pt idx="0">
                  <c:v>History</c:v>
                </c:pt>
                <c:pt idx="1">
                  <c:v>No IRA</c:v>
                </c:pt>
                <c:pt idx="2">
                  <c:v>IRA</c:v>
                </c:pt>
                <c:pt idx="3">
                  <c:v>Cap</c:v>
                </c:pt>
                <c:pt idx="4">
                  <c:v>Low Sens.</c:v>
                </c:pt>
                <c:pt idx="5">
                  <c:v>High Sens.</c:v>
                </c:pt>
                <c:pt idx="6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Add!$U$3:$U$10</c15:sqref>
                  </c15:fullRef>
                </c:ext>
              </c:extLst>
              <c:f>Add!$U$3:$U$9</c:f>
              <c:numCache>
                <c:formatCode>General</c:formatCode>
                <c:ptCount val="7"/>
                <c:pt idx="0">
                  <c:v>1.4734</c:v>
                </c:pt>
                <c:pt idx="1">
                  <c:v>47.022345052495481</c:v>
                </c:pt>
                <c:pt idx="2">
                  <c:v>150.3834722014808</c:v>
                </c:pt>
                <c:pt idx="3">
                  <c:v>56.762303971430612</c:v>
                </c:pt>
                <c:pt idx="4">
                  <c:v>70.16819383575131</c:v>
                </c:pt>
                <c:pt idx="5">
                  <c:v>255.93391135295309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8BE-4541-9C57-175837B4AB18}"/>
            </c:ext>
          </c:extLst>
        </c:ser>
        <c:ser>
          <c:idx val="15"/>
          <c:order val="16"/>
          <c:tx>
            <c:strRef>
              <c:f>Add!$X$1</c:f>
              <c:strCache>
                <c:ptCount val="1"/>
                <c:pt idx="0">
                  <c:v>Gas Retirement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strLit>
              <c:ptCount val="7"/>
              <c:pt idx="0">
                <c:v>History</c:v>
              </c:pt>
              <c:pt idx="1">
                <c:v>No IRA</c:v>
              </c:pt>
              <c:pt idx="2">
                <c:v>IRA</c:v>
              </c:pt>
              <c:pt idx="3">
                <c:v>Cap</c:v>
              </c:pt>
              <c:pt idx="4">
                <c:v>Low Sens.</c:v>
              </c:pt>
              <c:pt idx="5">
                <c:v>High Sens.</c:v>
              </c:pt>
              <c:pt idx="6">
                <c:v>N/A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Add!$X$3:$X$10</c15:sqref>
                  </c15:fullRef>
                </c:ext>
              </c:extLst>
              <c:f>Add!$X$3:$X$9</c:f>
              <c:numCache>
                <c:formatCode>0.00</c:formatCode>
                <c:ptCount val="7"/>
                <c:pt idx="0">
                  <c:v>-49.752700000000004</c:v>
                </c:pt>
                <c:pt idx="1">
                  <c:v>-56.164964826385813</c:v>
                </c:pt>
                <c:pt idx="2">
                  <c:v>-67.666654812670629</c:v>
                </c:pt>
                <c:pt idx="3">
                  <c:v>-53.425163076436291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8BE-4541-9C57-175837B4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33257664"/>
        <c:axId val="533258320"/>
      </c:barChart>
      <c:catAx>
        <c:axId val="53325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258320"/>
        <c:crosses val="autoZero"/>
        <c:auto val="1"/>
        <c:lblAlgn val="ctr"/>
        <c:lblOffset val="100"/>
        <c:noMultiLvlLbl val="0"/>
      </c:catAx>
      <c:valAx>
        <c:axId val="533258320"/>
        <c:scaling>
          <c:orientation val="minMax"/>
          <c:max val="700"/>
          <c:min val="-3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GW</a:t>
                </a:r>
              </a:p>
            </c:rich>
          </c:tx>
          <c:layout>
            <c:manualLayout>
              <c:xMode val="edge"/>
              <c:yMode val="edge"/>
              <c:x val="3.5989463749947187E-4"/>
              <c:y val="0.3868653625328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257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32239720034995"/>
          <c:y val="3.1123836793128131E-2"/>
          <c:w val="0.85116454193225843"/>
          <c:h val="0.8635867782152231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Add!$F$1</c:f>
              <c:strCache>
                <c:ptCount val="1"/>
                <c:pt idx="0">
                  <c:v>Nuclear Existing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Add!$F$3:$F$10</c15:sqref>
                  </c15:fullRef>
                </c:ext>
              </c:extLst>
              <c:f>(Add!$F$3,Add!$F$6:$F$9)</c:f>
              <c:numCache>
                <c:formatCode>General</c:formatCode>
                <c:ptCount val="5"/>
                <c:pt idx="0">
                  <c:v>-8.3681999999999999</c:v>
                </c:pt>
                <c:pt idx="1">
                  <c:v>-3.9844580166091674</c:v>
                </c:pt>
                <c:pt idx="2">
                  <c:v>-3.4425567934335106</c:v>
                </c:pt>
                <c:pt idx="3">
                  <c:v>-27.551635370345792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8-4C7B-B3EA-6FA83C761B32}"/>
            </c:ext>
          </c:extLst>
        </c:ser>
        <c:ser>
          <c:idx val="2"/>
          <c:order val="1"/>
          <c:tx>
            <c:strRef>
              <c:f>Add!$G$1</c:f>
              <c:strCache>
                <c:ptCount val="1"/>
                <c:pt idx="0">
                  <c:v>Nuclear New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Add!$G$3:$G$10</c15:sqref>
                  </c15:fullRef>
                </c:ext>
              </c:extLst>
              <c:f>(Add!$G$3,Add!$G$6:$G$9)</c:f>
              <c:numCache>
                <c:formatCode>General</c:formatCode>
                <c:ptCount val="5"/>
                <c:pt idx="1">
                  <c:v>2.3650008671672857</c:v>
                </c:pt>
                <c:pt idx="2">
                  <c:v>2.3650001242194914</c:v>
                </c:pt>
                <c:pt idx="3">
                  <c:v>2.3650004259075215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78-4C7B-B3EA-6FA83C761B32}"/>
            </c:ext>
          </c:extLst>
        </c:ser>
        <c:ser>
          <c:idx val="0"/>
          <c:order val="2"/>
          <c:tx>
            <c:strRef>
              <c:f>Add!$H$1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Add!$H$3:$H$10</c15:sqref>
                  </c15:fullRef>
                </c:ext>
              </c:extLst>
              <c:f>(Add!$H$3,Add!$H$6:$H$9)</c:f>
              <c:numCache>
                <c:formatCode>General</c:formatCode>
                <c:ptCount val="5"/>
                <c:pt idx="1">
                  <c:v>1.7736954305291874E-7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78-4C7B-B3EA-6FA83C761B32}"/>
            </c:ext>
          </c:extLst>
        </c:ser>
        <c:ser>
          <c:idx val="7"/>
          <c:order val="3"/>
          <c:tx>
            <c:strRef>
              <c:f>Add!$I$1</c:f>
              <c:strCache>
                <c:ptCount val="1"/>
                <c:pt idx="0">
                  <c:v>Bio/Other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Add!$I$3:$I$10</c15:sqref>
                  </c15:fullRef>
                </c:ext>
              </c:extLst>
              <c:f>(Add!$I$3,Add!$I$6:$I$9)</c:f>
              <c:numCache>
                <c:formatCode>General</c:formatCode>
                <c:ptCount val="5"/>
                <c:pt idx="0">
                  <c:v>-18.324599999999997</c:v>
                </c:pt>
                <c:pt idx="1">
                  <c:v>1.4164605909642525</c:v>
                </c:pt>
                <c:pt idx="2">
                  <c:v>-0.13545451391919894</c:v>
                </c:pt>
                <c:pt idx="3">
                  <c:v>-0.4435226505397889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78-4C7B-B3EA-6FA83C761B32}"/>
            </c:ext>
          </c:extLst>
        </c:ser>
        <c:ser>
          <c:idx val="3"/>
          <c:order val="4"/>
          <c:tx>
            <c:strRef>
              <c:f>Add!$J$1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Add!$J$3:$J$10</c15:sqref>
                  </c15:fullRef>
                </c:ext>
              </c:extLst>
              <c:f>(Add!$J$3,Add!$J$6:$J$9)</c:f>
              <c:numCache>
                <c:formatCode>General</c:formatCode>
                <c:ptCount val="5"/>
                <c:pt idx="1">
                  <c:v>0.76917258330082283</c:v>
                </c:pt>
                <c:pt idx="2">
                  <c:v>0</c:v>
                </c:pt>
                <c:pt idx="3">
                  <c:v>0.76917253983480816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78-4C7B-B3EA-6FA83C761B32}"/>
            </c:ext>
          </c:extLst>
        </c:ser>
        <c:ser>
          <c:idx val="9"/>
          <c:order val="5"/>
          <c:tx>
            <c:v>Coal</c:v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Add!$K$3:$K$10</c15:sqref>
                  </c15:fullRef>
                </c:ext>
              </c:extLst>
              <c:f>(Add!$K$3,Add!$K$6:$K$9)</c:f>
              <c:numCache>
                <c:formatCode>General</c:formatCode>
                <c:ptCount val="5"/>
                <c:pt idx="0">
                  <c:v>-90.378000000000014</c:v>
                </c:pt>
                <c:pt idx="1">
                  <c:v>-131.06429304885518</c:v>
                </c:pt>
                <c:pt idx="2">
                  <c:v>-63.918496301319777</c:v>
                </c:pt>
                <c:pt idx="3">
                  <c:v>-120.61073319675486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78-4C7B-B3EA-6FA83C761B32}"/>
            </c:ext>
          </c:extLst>
        </c:ser>
        <c:ser>
          <c:idx val="13"/>
          <c:order val="6"/>
          <c:tx>
            <c:strRef>
              <c:f>Add!$L$1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Add!$L$3:$L$10</c15:sqref>
                  </c15:fullRef>
                </c:ext>
              </c:extLst>
              <c:f>(Add!$L$3,Add!$L$6:$L$9)</c:f>
              <c:numCache>
                <c:formatCode>General</c:formatCode>
                <c:ptCount val="5"/>
                <c:pt idx="1">
                  <c:v>4.9069753201812185E-6</c:v>
                </c:pt>
                <c:pt idx="2">
                  <c:v>0</c:v>
                </c:pt>
                <c:pt idx="3">
                  <c:v>28.359122270428557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78-4C7B-B3EA-6FA83C761B32}"/>
            </c:ext>
          </c:extLst>
        </c:ser>
        <c:ser>
          <c:idx val="4"/>
          <c:order val="7"/>
          <c:tx>
            <c:strRef>
              <c:f>Add!$M$1</c:f>
              <c:strCache>
                <c:ptCount val="1"/>
                <c:pt idx="0">
                  <c:v>NGCC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Add!$M$3:$M$10</c15:sqref>
                  </c15:fullRef>
                </c:ext>
              </c:extLst>
              <c:f>(Add!$M$3,Add!$M$6:$M$9)</c:f>
              <c:numCache>
                <c:formatCode>General</c:formatCode>
                <c:ptCount val="5"/>
                <c:pt idx="0">
                  <c:v>99.790899999999993</c:v>
                </c:pt>
                <c:pt idx="1">
                  <c:v>175.31323343968708</c:v>
                </c:pt>
                <c:pt idx="2">
                  <c:v>48.233967467927172</c:v>
                </c:pt>
                <c:pt idx="3">
                  <c:v>2.3438444962049885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78-4C7B-B3EA-6FA83C761B32}"/>
            </c:ext>
          </c:extLst>
        </c:ser>
        <c:ser>
          <c:idx val="6"/>
          <c:order val="8"/>
          <c:tx>
            <c:strRef>
              <c:f>Add!$O$1</c:f>
              <c:strCache>
                <c:ptCount val="1"/>
                <c:pt idx="0">
                  <c:v>NGGT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Add!$O$3:$O$10</c15:sqref>
                  </c15:fullRef>
                </c:ext>
              </c:extLst>
              <c:f>(Add!$O$3,Add!$O$6:$O$9)</c:f>
              <c:numCache>
                <c:formatCode>General</c:formatCode>
                <c:ptCount val="5"/>
                <c:pt idx="1">
                  <c:v>-41.039143316730488</c:v>
                </c:pt>
                <c:pt idx="2">
                  <c:v>-35.321306501691481</c:v>
                </c:pt>
                <c:pt idx="3">
                  <c:v>-37.302064210947279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178-4C7B-B3EA-6FA83C761B32}"/>
            </c:ext>
          </c:extLst>
        </c:ser>
        <c:ser>
          <c:idx val="5"/>
          <c:order val="9"/>
          <c:tx>
            <c:strRef>
              <c:f>Add!$N$1</c:f>
              <c:strCache>
                <c:ptCount val="1"/>
                <c:pt idx="0">
                  <c:v>NGCC CCS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Add!$N$3:$N$10</c15:sqref>
                  </c15:fullRef>
                </c:ext>
              </c:extLst>
              <c:f>(Add!$N$3,Add!$N$6:$N$9)</c:f>
              <c:numCache>
                <c:formatCode>General</c:formatCode>
                <c:ptCount val="5"/>
                <c:pt idx="1">
                  <c:v>5.4874660285425216E-6</c:v>
                </c:pt>
                <c:pt idx="2">
                  <c:v>0</c:v>
                </c:pt>
                <c:pt idx="3">
                  <c:v>5.4524125440355045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178-4C7B-B3EA-6FA83C761B32}"/>
            </c:ext>
          </c:extLst>
        </c:ser>
        <c:ser>
          <c:idx val="16"/>
          <c:order val="10"/>
          <c:tx>
            <c:strRef>
              <c:f>Add!$P$1</c:f>
              <c:strCache>
                <c:ptCount val="1"/>
                <c:pt idx="0">
                  <c:v>Hydrogen Blue</c:v>
                </c:pt>
              </c:strCache>
            </c:strRef>
          </c:tx>
          <c:spPr>
            <a:pattFill prst="ltUpDiag">
              <a:fgClr>
                <a:srgbClr val="EF71E0"/>
              </a:fgClr>
              <a:bgClr>
                <a:srgbClr val="FCD5B5"/>
              </a:bgClr>
            </a:pattFill>
            <a:ln w="25400"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Add!$P$3:$P$10</c15:sqref>
                  </c15:fullRef>
                </c:ext>
              </c:extLst>
              <c:f>(Add!$P$3,Add!$P$6:$P$9)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A-0178-4C7B-B3EA-6FA83C761B32}"/>
            </c:ext>
          </c:extLst>
        </c:ser>
        <c:ser>
          <c:idx val="11"/>
          <c:order val="11"/>
          <c:tx>
            <c:strRef>
              <c:f>Add!$Q$1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Add!$Q$3:$Q$10</c15:sqref>
                  </c15:fullRef>
                </c:ext>
              </c:extLst>
              <c:f>(Add!$Q$3,Add!$Q$6:$Q$9)</c:f>
              <c:numCache>
                <c:formatCode>General</c:formatCode>
                <c:ptCount val="5"/>
                <c:pt idx="0" formatCode="0.00">
                  <c:v>84.566400000000002</c:v>
                </c:pt>
                <c:pt idx="1">
                  <c:v>128.95666688214249</c:v>
                </c:pt>
                <c:pt idx="2">
                  <c:v>170.68798973373879</c:v>
                </c:pt>
                <c:pt idx="3">
                  <c:v>281.37246594018632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178-4C7B-B3EA-6FA83C761B32}"/>
            </c:ext>
          </c:extLst>
        </c:ser>
        <c:ser>
          <c:idx val="12"/>
          <c:order val="12"/>
          <c:tx>
            <c:strRef>
              <c:f>Add!$R$1</c:f>
              <c:strCache>
                <c:ptCount val="1"/>
                <c:pt idx="0">
                  <c:v>Solar Utility</c:v>
                </c:pt>
              </c:strCache>
            </c:strRef>
          </c:tx>
          <c:spPr>
            <a:solidFill>
              <a:srgbClr val="FFC50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Add!$R$3:$R$10</c15:sqref>
                  </c15:fullRef>
                </c:ext>
              </c:extLst>
              <c:f>(Add!$R$3,Add!$R$6:$R$9)</c:f>
              <c:numCache>
                <c:formatCode>General</c:formatCode>
                <c:ptCount val="5"/>
                <c:pt idx="0" formatCode="0.00">
                  <c:v>47.396500000000003</c:v>
                </c:pt>
                <c:pt idx="1">
                  <c:v>261.675024001243</c:v>
                </c:pt>
                <c:pt idx="2">
                  <c:v>242.80128900831119</c:v>
                </c:pt>
                <c:pt idx="3">
                  <c:v>477.94098217598525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178-4C7B-B3EA-6FA83C761B32}"/>
            </c:ext>
          </c:extLst>
        </c:ser>
        <c:ser>
          <c:idx val="14"/>
          <c:order val="13"/>
          <c:tx>
            <c:strRef>
              <c:f>Add!$S$1</c:f>
              <c:strCache>
                <c:ptCount val="1"/>
                <c:pt idx="0">
                  <c:v>Solar Distributed</c:v>
                </c:pt>
              </c:strCache>
            </c:strRef>
          </c:tx>
          <c:spPr>
            <a:solidFill>
              <a:srgbClr val="FFE699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Add!$S$3:$S$10</c15:sqref>
                  </c15:fullRef>
                </c:ext>
              </c:extLst>
              <c:f>(Add!$S$3,Add!$S$6:$S$9)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D-0178-4C7B-B3EA-6FA83C761B32}"/>
            </c:ext>
          </c:extLst>
        </c:ser>
        <c:ser>
          <c:idx val="8"/>
          <c:order val="14"/>
          <c:tx>
            <c:strRef>
              <c:f>Add!$T$1</c:f>
              <c:strCache>
                <c:ptCount val="1"/>
                <c:pt idx="0">
                  <c:v>Hydrogen Green</c:v>
                </c:pt>
              </c:strCache>
            </c:strRef>
          </c:tx>
          <c:spPr>
            <a:solidFill>
              <a:srgbClr val="EF71E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Add!$T$3:$T$10</c15:sqref>
                  </c15:fullRef>
                </c:ext>
              </c:extLst>
              <c:f>(Add!$T$3,Add!$T$6:$T$9)</c:f>
              <c:numCache>
                <c:formatCode>General</c:formatCode>
                <c:ptCount val="5"/>
                <c:pt idx="1">
                  <c:v>2.2317075243457539E-5</c:v>
                </c:pt>
                <c:pt idx="2">
                  <c:v>5.2507345029699327E-6</c:v>
                </c:pt>
                <c:pt idx="3">
                  <c:v>10.560697264647969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78-4C7B-B3EA-6FA83C761B32}"/>
            </c:ext>
          </c:extLst>
        </c:ser>
        <c:ser>
          <c:idx val="10"/>
          <c:order val="15"/>
          <c:tx>
            <c:strRef>
              <c:f>Add!$U$1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Add!$A$20:$A$27</c15:sqref>
                  </c15:fullRef>
                </c:ext>
              </c:extLst>
              <c:f>(Add!$A$20,Add!$A$23:$A$26)</c:f>
              <c:strCache>
                <c:ptCount val="5"/>
                <c:pt idx="0">
                  <c:v>History</c:v>
                </c:pt>
                <c:pt idx="1">
                  <c:v>Cap</c:v>
                </c:pt>
                <c:pt idx="2">
                  <c:v>Low Sens.</c:v>
                </c:pt>
                <c:pt idx="3">
                  <c:v>High Sens.</c:v>
                </c:pt>
                <c:pt idx="4">
                  <c:v>N/A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Add!$U$3:$U$10</c15:sqref>
                  </c15:fullRef>
                </c:ext>
              </c:extLst>
              <c:f>(Add!$U$3,Add!$U$6:$U$9)</c:f>
              <c:numCache>
                <c:formatCode>General</c:formatCode>
                <c:ptCount val="5"/>
                <c:pt idx="0">
                  <c:v>1.4734</c:v>
                </c:pt>
                <c:pt idx="1">
                  <c:v>56.762303971430612</c:v>
                </c:pt>
                <c:pt idx="2">
                  <c:v>70.16819383575131</c:v>
                </c:pt>
                <c:pt idx="3">
                  <c:v>255.93391135295309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178-4C7B-B3EA-6FA83C761B32}"/>
            </c:ext>
          </c:extLst>
        </c:ser>
        <c:ser>
          <c:idx val="15"/>
          <c:order val="16"/>
          <c:tx>
            <c:strRef>
              <c:f>Add!$X$1</c:f>
              <c:strCache>
                <c:ptCount val="1"/>
                <c:pt idx="0">
                  <c:v>Gas Retirement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History</c:v>
              </c:pt>
              <c:pt idx="1">
                <c:v>Cap</c:v>
              </c:pt>
              <c:pt idx="2">
                <c:v>Low Sens.</c:v>
              </c:pt>
              <c:pt idx="3">
                <c:v>High Sens.</c:v>
              </c:pt>
              <c:pt idx="4">
                <c:v>N/A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Add!$X$3:$X$10</c15:sqref>
                  </c15:fullRef>
                </c:ext>
              </c:extLst>
              <c:f>(Add!$X$3,Add!$X$6:$X$9)</c:f>
              <c:numCache>
                <c:formatCode>0.00</c:formatCode>
                <c:ptCount val="5"/>
                <c:pt idx="0">
                  <c:v>-49.752700000000004</c:v>
                </c:pt>
                <c:pt idx="1">
                  <c:v>-53.425163076436291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178-4C7B-B3EA-6FA83C761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33257664"/>
        <c:axId val="533258320"/>
      </c:barChart>
      <c:catAx>
        <c:axId val="53325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33258320"/>
        <c:crosses val="autoZero"/>
        <c:auto val="1"/>
        <c:lblAlgn val="ctr"/>
        <c:lblOffset val="100"/>
        <c:noMultiLvlLbl val="0"/>
      </c:catAx>
      <c:valAx>
        <c:axId val="533258320"/>
        <c:scaling>
          <c:orientation val="minMax"/>
          <c:max val="700"/>
          <c:min val="-3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GW</a:t>
                </a:r>
              </a:p>
            </c:rich>
          </c:tx>
          <c:layout>
            <c:manualLayout>
              <c:xMode val="edge"/>
              <c:yMode val="edge"/>
              <c:x val="3.5989463749947187E-4"/>
              <c:y val="0.3868653625328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33257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Gen_t_IRAhicost!$A$4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Gen_t_IRAhicost!$B$4:$G$4</c:f>
              <c:numCache>
                <c:formatCode>General</c:formatCode>
                <c:ptCount val="6"/>
                <c:pt idx="0">
                  <c:v>803.82565855728296</c:v>
                </c:pt>
                <c:pt idx="1">
                  <c:v>778.59157364923271</c:v>
                </c:pt>
                <c:pt idx="2">
                  <c:v>795.43691092681649</c:v>
                </c:pt>
                <c:pt idx="3">
                  <c:v>780.8568821856303</c:v>
                </c:pt>
                <c:pt idx="4">
                  <c:v>785.29532122268949</c:v>
                </c:pt>
                <c:pt idx="5">
                  <c:v>778.66257563642807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BE-4072-9AA1-6497A0AD77E9}"/>
            </c:ext>
          </c:extLst>
        </c:ser>
        <c:ser>
          <c:idx val="1"/>
          <c:order val="1"/>
          <c:tx>
            <c:strRef>
              <c:f>Gen_t_IRAhicost!$A$5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Gen_t_IRAhicost!$B$5:$G$5</c:f>
              <c:numCache>
                <c:formatCode>General</c:formatCode>
                <c:ptCount val="6"/>
                <c:pt idx="0">
                  <c:v>16.595127697137713</c:v>
                </c:pt>
                <c:pt idx="1">
                  <c:v>16.773678006906437</c:v>
                </c:pt>
                <c:pt idx="2">
                  <c:v>17.189152289005833</c:v>
                </c:pt>
                <c:pt idx="3">
                  <c:v>17.233532729820055</c:v>
                </c:pt>
                <c:pt idx="4">
                  <c:v>17.579560107942985</c:v>
                </c:pt>
                <c:pt idx="5">
                  <c:v>17.750778438758147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BE-4072-9AA1-6497A0AD77E9}"/>
            </c:ext>
          </c:extLst>
        </c:ser>
        <c:ser>
          <c:idx val="2"/>
          <c:order val="2"/>
          <c:tx>
            <c:strRef>
              <c:f>Gen_t_IRAhicost!$A$6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Gen_t_IRAhicost!$B$6:$G$6</c:f>
              <c:numCache>
                <c:formatCode>General</c:formatCode>
                <c:ptCount val="6"/>
                <c:pt idx="0">
                  <c:v>234.72060661002476</c:v>
                </c:pt>
                <c:pt idx="1">
                  <c:v>273.76469184694713</c:v>
                </c:pt>
                <c:pt idx="2">
                  <c:v>275.06634662816555</c:v>
                </c:pt>
                <c:pt idx="3">
                  <c:v>266.51200094886786</c:v>
                </c:pt>
                <c:pt idx="4">
                  <c:v>275.90842508842883</c:v>
                </c:pt>
                <c:pt idx="5">
                  <c:v>283.46404023343632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BE-4072-9AA1-6497A0AD77E9}"/>
            </c:ext>
          </c:extLst>
        </c:ser>
        <c:ser>
          <c:idx val="3"/>
          <c:order val="3"/>
          <c:tx>
            <c:strRef>
              <c:f>Gen_t_IRAhicost!$A$7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Gen_t_IRAhicost!$B$7:$G$7</c:f>
              <c:numCache>
                <c:formatCode>General</c:formatCode>
                <c:ptCount val="6"/>
                <c:pt idx="0">
                  <c:v>43.210443710992791</c:v>
                </c:pt>
                <c:pt idx="1">
                  <c:v>37.669986035822909</c:v>
                </c:pt>
                <c:pt idx="2">
                  <c:v>43.173901878194251</c:v>
                </c:pt>
                <c:pt idx="3">
                  <c:v>42.227088179057539</c:v>
                </c:pt>
                <c:pt idx="4">
                  <c:v>40.901431773681608</c:v>
                </c:pt>
                <c:pt idx="5">
                  <c:v>40.130811933187942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BE-4072-9AA1-6497A0AD77E9}"/>
            </c:ext>
          </c:extLst>
        </c:ser>
        <c:ser>
          <c:idx val="4"/>
          <c:order val="4"/>
          <c:tx>
            <c:strRef>
              <c:f>Gen_t_IRAhicost!$A$8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BE-4072-9AA1-6497A0AD77E9}"/>
            </c:ext>
          </c:extLst>
        </c:ser>
        <c:ser>
          <c:idx val="5"/>
          <c:order val="5"/>
          <c:tx>
            <c:strRef>
              <c:f>Gen_t_IRAhicost!$A$9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Gen_t_IRAhicost!$B$9:$G$9</c:f>
              <c:numCache>
                <c:formatCode>General</c:formatCode>
                <c:ptCount val="6"/>
                <c:pt idx="0">
                  <c:v>1266.070231168688</c:v>
                </c:pt>
                <c:pt idx="1">
                  <c:v>1099.747069756057</c:v>
                </c:pt>
                <c:pt idx="2">
                  <c:v>884.19533658296268</c:v>
                </c:pt>
                <c:pt idx="3">
                  <c:v>706.17620299104669</c:v>
                </c:pt>
                <c:pt idx="4">
                  <c:v>632.25471207928206</c:v>
                </c:pt>
                <c:pt idx="5">
                  <c:v>482.59029957498211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BE-4072-9AA1-6497A0AD77E9}"/>
            </c:ext>
          </c:extLst>
        </c:ser>
        <c:ser>
          <c:idx val="6"/>
          <c:order val="6"/>
          <c:tx>
            <c:strRef>
              <c:f>Gen_t_IRAhicost!$A$10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BE-4072-9AA1-6497A0AD77E9}"/>
            </c:ext>
          </c:extLst>
        </c:ser>
        <c:ser>
          <c:idx val="7"/>
          <c:order val="7"/>
          <c:tx>
            <c:strRef>
              <c:f>Gen_t_IRAhicost!$A$11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Gen_t_IRAhicost!$B$11:$G$11</c:f>
              <c:numCache>
                <c:formatCode>General</c:formatCode>
                <c:ptCount val="6"/>
                <c:pt idx="0">
                  <c:v>1251.536004689106</c:v>
                </c:pt>
                <c:pt idx="1">
                  <c:v>1170.6690949581548</c:v>
                </c:pt>
                <c:pt idx="2">
                  <c:v>1002.6561244524504</c:v>
                </c:pt>
                <c:pt idx="3">
                  <c:v>1226.4755603007884</c:v>
                </c:pt>
                <c:pt idx="4">
                  <c:v>1092.9549000768895</c:v>
                </c:pt>
                <c:pt idx="5">
                  <c:v>1208.1479979877292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BE-4072-9AA1-6497A0AD77E9}"/>
            </c:ext>
          </c:extLst>
        </c:ser>
        <c:ser>
          <c:idx val="8"/>
          <c:order val="8"/>
          <c:tx>
            <c:strRef>
              <c:f>Gen_t_IRAhicost!$A$12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BE-4072-9AA1-6497A0AD77E9}"/>
            </c:ext>
          </c:extLst>
        </c:ser>
        <c:ser>
          <c:idx val="9"/>
          <c:order val="9"/>
          <c:tx>
            <c:strRef>
              <c:f>Gen_t_IRAhicost!$A$13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5.4249210498693425E-7</c:v>
                </c:pt>
                <c:pt idx="3">
                  <c:v>1.0271495767314441E-5</c:v>
                </c:pt>
                <c:pt idx="4">
                  <c:v>2.1788771983903819E-6</c:v>
                </c:pt>
                <c:pt idx="5">
                  <c:v>4.1657216569921386E-6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BE-4072-9AA1-6497A0AD77E9}"/>
            </c:ext>
          </c:extLst>
        </c:ser>
        <c:ser>
          <c:idx val="10"/>
          <c:order val="10"/>
          <c:tx>
            <c:strRef>
              <c:f>Gen_t_IRAhicost!$A$14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Gen_t_IRAhicost!$B$14:$G$14</c:f>
              <c:numCache>
                <c:formatCode>General</c:formatCode>
                <c:ptCount val="6"/>
                <c:pt idx="0">
                  <c:v>183.81775604502053</c:v>
                </c:pt>
                <c:pt idx="1">
                  <c:v>370.39846019892684</c:v>
                </c:pt>
                <c:pt idx="2">
                  <c:v>512.51645286654036</c:v>
                </c:pt>
                <c:pt idx="3">
                  <c:v>535.45345553565687</c:v>
                </c:pt>
                <c:pt idx="4">
                  <c:v>820.00706820148685</c:v>
                </c:pt>
                <c:pt idx="5">
                  <c:v>1051.4078012561683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BE-4072-9AA1-6497A0AD77E9}"/>
            </c:ext>
          </c:extLst>
        </c:ser>
        <c:ser>
          <c:idx val="11"/>
          <c:order val="11"/>
          <c:tx>
            <c:strRef>
              <c:f>Gen_t_IRAhicost!$A$15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Gen_t_IRAhicost!$B$15:$G$15</c:f>
              <c:numCache>
                <c:formatCode>General</c:formatCode>
                <c:ptCount val="6"/>
                <c:pt idx="0">
                  <c:v>0</c:v>
                </c:pt>
                <c:pt idx="1">
                  <c:v>0.1140872294999708</c:v>
                </c:pt>
                <c:pt idx="2">
                  <c:v>18.759963366057967</c:v>
                </c:pt>
                <c:pt idx="3">
                  <c:v>87.699036256890167</c:v>
                </c:pt>
                <c:pt idx="4">
                  <c:v>134.70519984787714</c:v>
                </c:pt>
                <c:pt idx="5">
                  <c:v>135.48771745622426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BE-4072-9AA1-6497A0AD77E9}"/>
            </c:ext>
          </c:extLst>
        </c:ser>
        <c:ser>
          <c:idx val="12"/>
          <c:order val="12"/>
          <c:tx>
            <c:strRef>
              <c:f>Gen_t_IRAhicost!$A$16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Gen_t_IRAhicost!$B$16:$G$16</c:f>
              <c:numCache>
                <c:formatCode>General</c:formatCode>
                <c:ptCount val="6"/>
                <c:pt idx="0">
                  <c:v>23.137186353513737</c:v>
                </c:pt>
                <c:pt idx="1">
                  <c:v>111.52441255394214</c:v>
                </c:pt>
                <c:pt idx="2">
                  <c:v>328.09634379676544</c:v>
                </c:pt>
                <c:pt idx="3">
                  <c:v>361.19654551910088</c:v>
                </c:pt>
                <c:pt idx="4">
                  <c:v>383.88793637204913</c:v>
                </c:pt>
                <c:pt idx="5">
                  <c:v>490.77778714505445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BE-4072-9AA1-6497A0AD77E9}"/>
            </c:ext>
          </c:extLst>
        </c:ser>
        <c:ser>
          <c:idx val="13"/>
          <c:order val="13"/>
          <c:tx>
            <c:strRef>
              <c:f>Gen_t_IRAhicost!$A$17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Gen_t_IRAhicost!$B$17:$G$17</c:f>
              <c:numCache>
                <c:formatCode>General</c:formatCode>
                <c:ptCount val="6"/>
                <c:pt idx="0">
                  <c:v>19.329596435747153</c:v>
                </c:pt>
                <c:pt idx="1">
                  <c:v>62.261595835850599</c:v>
                </c:pt>
                <c:pt idx="2">
                  <c:v>135.8240002294838</c:v>
                </c:pt>
                <c:pt idx="3">
                  <c:v>204.6743591953001</c:v>
                </c:pt>
                <c:pt idx="4">
                  <c:v>262.84669233256852</c:v>
                </c:pt>
                <c:pt idx="5">
                  <c:v>291.7181194134165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8BE-4072-9AA1-6497A0AD7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Gen_t_IRAhicost!$B$20:$G$20</c:f>
              <c:numCache>
                <c:formatCode>General</c:formatCode>
                <c:ptCount val="6"/>
                <c:pt idx="0">
                  <c:v>1769.8233051733337</c:v>
                </c:pt>
                <c:pt idx="1">
                  <c:v>1553.4241266887745</c:v>
                </c:pt>
                <c:pt idx="2">
                  <c:v>1272.5607539950176</c:v>
                </c:pt>
                <c:pt idx="3">
                  <c:v>1186.9198229848939</c:v>
                </c:pt>
                <c:pt idx="4">
                  <c:v>1052.9134848456595</c:v>
                </c:pt>
                <c:pt idx="5">
                  <c:v>944.90826339735293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8BE-4072-9AA1-6497A0AD7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Gen_t_IRA!$B$4:$E$4</c:f>
              <c:numCache>
                <c:formatCode>General</c:formatCode>
                <c:ptCount val="4"/>
                <c:pt idx="0">
                  <c:v>803.82565849384844</c:v>
                </c:pt>
                <c:pt idx="1">
                  <c:v>778.3298539483576</c:v>
                </c:pt>
                <c:pt idx="2">
                  <c:v>793.87675542559634</c:v>
                </c:pt>
                <c:pt idx="3">
                  <c:v>785.09481204862027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E6-435D-85F0-6A40EFA67F27}"/>
            </c:ext>
          </c:extLst>
        </c:ser>
        <c:ser>
          <c:idx val="1"/>
          <c:order val="1"/>
          <c:tx>
            <c:strRef>
              <c:f>Gen_t_IRA!$A$5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Gen_t_IRA!$B$5:$E$5</c:f>
              <c:numCache>
                <c:formatCode>General</c:formatCode>
                <c:ptCount val="4"/>
                <c:pt idx="0">
                  <c:v>16.595127697137713</c:v>
                </c:pt>
                <c:pt idx="1">
                  <c:v>16.772699692885354</c:v>
                </c:pt>
                <c:pt idx="2">
                  <c:v>17.150004835910519</c:v>
                </c:pt>
                <c:pt idx="3">
                  <c:v>17.526822288809118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E6-435D-85F0-6A40EFA67F27}"/>
            </c:ext>
          </c:extLst>
        </c:ser>
        <c:ser>
          <c:idx val="2"/>
          <c:order val="2"/>
          <c:tx>
            <c:strRef>
              <c:f>Gen_t_IRA!$A$6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Gen_t_IRA!$B$6:$E$6</c:f>
              <c:numCache>
                <c:formatCode>General</c:formatCode>
                <c:ptCount val="4"/>
                <c:pt idx="0">
                  <c:v>234.7206060972309</c:v>
                </c:pt>
                <c:pt idx="1">
                  <c:v>275.67626446938203</c:v>
                </c:pt>
                <c:pt idx="2">
                  <c:v>272.99970194815143</c:v>
                </c:pt>
                <c:pt idx="3">
                  <c:v>285.23236829818143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E6-435D-85F0-6A40EFA67F27}"/>
            </c:ext>
          </c:extLst>
        </c:ser>
        <c:ser>
          <c:idx val="3"/>
          <c:order val="3"/>
          <c:tx>
            <c:strRef>
              <c:f>Gen_t_IRA!$A$7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Gen_t_IRA!$B$7:$E$7</c:f>
              <c:numCache>
                <c:formatCode>General</c:formatCode>
                <c:ptCount val="4"/>
                <c:pt idx="0">
                  <c:v>43.21044371193306</c:v>
                </c:pt>
                <c:pt idx="1">
                  <c:v>37.375919978996585</c:v>
                </c:pt>
                <c:pt idx="2">
                  <c:v>43.468782072927354</c:v>
                </c:pt>
                <c:pt idx="3">
                  <c:v>40.980596956138797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E6-435D-85F0-6A40EFA67F27}"/>
            </c:ext>
          </c:extLst>
        </c:ser>
        <c:ser>
          <c:idx val="4"/>
          <c:order val="4"/>
          <c:tx>
            <c:strRef>
              <c:f>Gen_t_IRA!$A$8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Gen_t_IRA!$B$8:$E$8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4.8097965639925162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E6-435D-85F0-6A40EFA67F27}"/>
            </c:ext>
          </c:extLst>
        </c:ser>
        <c:ser>
          <c:idx val="5"/>
          <c:order val="5"/>
          <c:tx>
            <c:strRef>
              <c:f>Gen_t_IRA!$A$9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Gen_t_IRA!$B$9:$E$9</c:f>
              <c:numCache>
                <c:formatCode>General</c:formatCode>
                <c:ptCount val="4"/>
                <c:pt idx="0">
                  <c:v>1266.0702303865264</c:v>
                </c:pt>
                <c:pt idx="1">
                  <c:v>1100.2114672815508</c:v>
                </c:pt>
                <c:pt idx="2">
                  <c:v>923.48081347086668</c:v>
                </c:pt>
                <c:pt idx="3">
                  <c:v>493.26915039080922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E6-435D-85F0-6A40EFA67F27}"/>
            </c:ext>
          </c:extLst>
        </c:ser>
        <c:ser>
          <c:idx val="6"/>
          <c:order val="6"/>
          <c:tx>
            <c:strRef>
              <c:f>Gen_t_IRA!$A$10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Gen_t_IRA!$B$10:$E$10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2.1141924440401241E-9</c:v>
                </c:pt>
                <c:pt idx="3">
                  <c:v>130.31221462556931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E6-435D-85F0-6A40EFA67F27}"/>
            </c:ext>
          </c:extLst>
        </c:ser>
        <c:ser>
          <c:idx val="7"/>
          <c:order val="7"/>
          <c:tx>
            <c:strRef>
              <c:f>Gen_t_IRA!$A$11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Gen_t_IRA!$B$11:$E$11</c:f>
              <c:numCache>
                <c:formatCode>General</c:formatCode>
                <c:ptCount val="4"/>
                <c:pt idx="0">
                  <c:v>1251.5360060775063</c:v>
                </c:pt>
                <c:pt idx="1">
                  <c:v>1172.9893165435135</c:v>
                </c:pt>
                <c:pt idx="2">
                  <c:v>997.19165791408898</c:v>
                </c:pt>
                <c:pt idx="3">
                  <c:v>942.81066838104766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E6-435D-85F0-6A40EFA67F27}"/>
            </c:ext>
          </c:extLst>
        </c:ser>
        <c:ser>
          <c:idx val="8"/>
          <c:order val="8"/>
          <c:tx>
            <c:strRef>
              <c:f>Gen_t_IRA!$A$12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Gen_t_IRA!$B$12:$E$12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4.003515327272156E-6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E6-435D-85F0-6A40EFA67F27}"/>
            </c:ext>
          </c:extLst>
        </c:ser>
        <c:ser>
          <c:idx val="9"/>
          <c:order val="9"/>
          <c:tx>
            <c:strRef>
              <c:f>Gen_t_IRA!$A$13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Gen_t_IRA!$B$13:$E$13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6.8193924886247558E-7</c:v>
                </c:pt>
                <c:pt idx="3">
                  <c:v>1.5847280171708416E-6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E6-435D-85F0-6A40EFA67F27}"/>
            </c:ext>
          </c:extLst>
        </c:ser>
        <c:ser>
          <c:idx val="10"/>
          <c:order val="10"/>
          <c:tx>
            <c:strRef>
              <c:f>Gen_t_IRA!$A$14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Gen_t_IRA!$B$14:$E$14</c:f>
              <c:numCache>
                <c:formatCode>General</c:formatCode>
                <c:ptCount val="4"/>
                <c:pt idx="0">
                  <c:v>183.81775601749351</c:v>
                </c:pt>
                <c:pt idx="1">
                  <c:v>371.69147229441063</c:v>
                </c:pt>
                <c:pt idx="2">
                  <c:v>512.77144774493115</c:v>
                </c:pt>
                <c:pt idx="3">
                  <c:v>818.11460270167277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E6-435D-85F0-6A40EFA67F27}"/>
            </c:ext>
          </c:extLst>
        </c:ser>
        <c:ser>
          <c:idx val="11"/>
          <c:order val="11"/>
          <c:tx>
            <c:strRef>
              <c:f>Gen_t_IRA!$A$15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Gen_t_IRA!$B$15:$E$15</c:f>
              <c:numCache>
                <c:formatCode>General</c:formatCode>
                <c:ptCount val="4"/>
                <c:pt idx="0">
                  <c:v>0</c:v>
                </c:pt>
                <c:pt idx="1">
                  <c:v>0.11681149984637941</c:v>
                </c:pt>
                <c:pt idx="2">
                  <c:v>19.692106576857455</c:v>
                </c:pt>
                <c:pt idx="3">
                  <c:v>84.487142856548076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DE6-435D-85F0-6A40EFA67F27}"/>
            </c:ext>
          </c:extLst>
        </c:ser>
        <c:ser>
          <c:idx val="12"/>
          <c:order val="12"/>
          <c:tx>
            <c:strRef>
              <c:f>Gen_t_IRA!$A$16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Gen_t_IRA!$B$16:$E$16</c:f>
              <c:numCache>
                <c:formatCode>General</c:formatCode>
                <c:ptCount val="4"/>
                <c:pt idx="0">
                  <c:v>23.137186338116052</c:v>
                </c:pt>
                <c:pt idx="1">
                  <c:v>111.65260983743781</c:v>
                </c:pt>
                <c:pt idx="2">
                  <c:v>323.74451178756271</c:v>
                </c:pt>
                <c:pt idx="3">
                  <c:v>426.53564787313002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E6-435D-85F0-6A40EFA67F27}"/>
            </c:ext>
          </c:extLst>
        </c:ser>
        <c:ser>
          <c:idx val="13"/>
          <c:order val="13"/>
          <c:tx>
            <c:strRef>
              <c:f>Gen_t_IRA!$A$17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Gen_t_IRA!$B$17:$E$17</c:f>
              <c:numCache>
                <c:formatCode>General</c:formatCode>
                <c:ptCount val="4"/>
                <c:pt idx="0">
                  <c:v>19.329596435673906</c:v>
                </c:pt>
                <c:pt idx="1">
                  <c:v>62.667937823784925</c:v>
                </c:pt>
                <c:pt idx="2">
                  <c:v>135.24490226469729</c:v>
                </c:pt>
                <c:pt idx="3">
                  <c:v>208.65176927036495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DE6-435D-85F0-6A40EFA67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Gen_t_IRA!$B$20:$E$20</c:f>
              <c:numCache>
                <c:formatCode>General</c:formatCode>
                <c:ptCount val="4"/>
                <c:pt idx="0">
                  <c:v>1769.823305439789</c:v>
                </c:pt>
                <c:pt idx="1">
                  <c:v>1554.9033960969891</c:v>
                </c:pt>
                <c:pt idx="2">
                  <c:v>1304.7812500639625</c:v>
                </c:pt>
                <c:pt idx="3">
                  <c:v>872.93213693852499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DE6-435D-85F0-6A40EFA67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22404605737724"/>
          <c:y val="0.15063598263692318"/>
          <c:w val="0.24806863866815615"/>
          <c:h val="0.698728034726153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Gen_t_IRAbudget!$A$4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Gen_t_IRAbudget!$B$4:$E$4</c:f>
              <c:numCache>
                <c:formatCode>General</c:formatCode>
                <c:ptCount val="4"/>
                <c:pt idx="0">
                  <c:v>803.82565831817965</c:v>
                </c:pt>
                <c:pt idx="1">
                  <c:v>778.61502905045074</c:v>
                </c:pt>
                <c:pt idx="2">
                  <c:v>795.61690642882979</c:v>
                </c:pt>
                <c:pt idx="3">
                  <c:v>780.83005565020346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D4-462F-BAC1-37BD07261971}"/>
            </c:ext>
          </c:extLst>
        </c:ser>
        <c:ser>
          <c:idx val="1"/>
          <c:order val="1"/>
          <c:tx>
            <c:strRef>
              <c:f>Gen_t_IRAbudget!$A$5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Gen_t_IRAbudget!$B$5:$E$5</c:f>
              <c:numCache>
                <c:formatCode>General</c:formatCode>
                <c:ptCount val="4"/>
                <c:pt idx="0">
                  <c:v>16.595127697137713</c:v>
                </c:pt>
                <c:pt idx="1">
                  <c:v>16.77367801587264</c:v>
                </c:pt>
                <c:pt idx="2">
                  <c:v>17.189152390641766</c:v>
                </c:pt>
                <c:pt idx="3">
                  <c:v>17.23353428629455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D4-462F-BAC1-37BD07261971}"/>
            </c:ext>
          </c:extLst>
        </c:ser>
        <c:ser>
          <c:idx val="2"/>
          <c:order val="2"/>
          <c:tx>
            <c:strRef>
              <c:f>Gen_t_IRAbudget!$A$6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Gen_t_IRAbudget!$B$6:$E$6</c:f>
              <c:numCache>
                <c:formatCode>General</c:formatCode>
                <c:ptCount val="4"/>
                <c:pt idx="0">
                  <c:v>234.72060661002476</c:v>
                </c:pt>
                <c:pt idx="1">
                  <c:v>273.76469185218417</c:v>
                </c:pt>
                <c:pt idx="2">
                  <c:v>275.06634673744531</c:v>
                </c:pt>
                <c:pt idx="3">
                  <c:v>266.51200110516828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D4-462F-BAC1-37BD07261971}"/>
            </c:ext>
          </c:extLst>
        </c:ser>
        <c:ser>
          <c:idx val="3"/>
          <c:order val="3"/>
          <c:tx>
            <c:strRef>
              <c:f>Gen_t_IRAbudget!$A$7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Gen_t_IRAbudget!$B$7:$E$7</c:f>
              <c:numCache>
                <c:formatCode>General</c:formatCode>
                <c:ptCount val="4"/>
                <c:pt idx="0">
                  <c:v>43.210443713679908</c:v>
                </c:pt>
                <c:pt idx="1">
                  <c:v>37.314396265645897</c:v>
                </c:pt>
                <c:pt idx="2">
                  <c:v>43.771469539202407</c:v>
                </c:pt>
                <c:pt idx="3">
                  <c:v>41.311629312019591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D4-462F-BAC1-37BD07261971}"/>
            </c:ext>
          </c:extLst>
        </c:ser>
        <c:ser>
          <c:idx val="4"/>
          <c:order val="4"/>
          <c:tx>
            <c:strRef>
              <c:f>Gen_t_IRAbudget!$A$8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Gen_t_IRAbudget!$B$8:$E$8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4.7327569755426264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D4-462F-BAC1-37BD07261971}"/>
            </c:ext>
          </c:extLst>
        </c:ser>
        <c:ser>
          <c:idx val="5"/>
          <c:order val="5"/>
          <c:tx>
            <c:strRef>
              <c:f>Gen_t_IRAbudget!$A$9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Gen_t_IRAbudget!$B$9:$E$9</c:f>
              <c:numCache>
                <c:formatCode>General</c:formatCode>
                <c:ptCount val="4"/>
                <c:pt idx="0">
                  <c:v>1266.0702280857483</c:v>
                </c:pt>
                <c:pt idx="1">
                  <c:v>1097.6959501506817</c:v>
                </c:pt>
                <c:pt idx="2">
                  <c:v>913.93853500333466</c:v>
                </c:pt>
                <c:pt idx="3">
                  <c:v>672.55051413929414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4D4-462F-BAC1-37BD07261971}"/>
            </c:ext>
          </c:extLst>
        </c:ser>
        <c:ser>
          <c:idx val="6"/>
          <c:order val="6"/>
          <c:tx>
            <c:strRef>
              <c:f>Gen_t_IRAbudget!$A$10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Gen_t_IRAbudget!$B$10:$E$10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3.8531042485946681E-9</c:v>
                </c:pt>
                <c:pt idx="3">
                  <c:v>3.6620122485536979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4D4-462F-BAC1-37BD07261971}"/>
            </c:ext>
          </c:extLst>
        </c:ser>
        <c:ser>
          <c:idx val="7"/>
          <c:order val="7"/>
          <c:tx>
            <c:strRef>
              <c:f>Gen_t_IRAbudget!$A$11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Gen_t_IRAbudget!$B$11:$E$11</c:f>
              <c:numCache>
                <c:formatCode>General</c:formatCode>
                <c:ptCount val="4"/>
                <c:pt idx="0">
                  <c:v>1251.5360081704246</c:v>
                </c:pt>
                <c:pt idx="1">
                  <c:v>1169.5891675635194</c:v>
                </c:pt>
                <c:pt idx="2">
                  <c:v>974.64507834340395</c:v>
                </c:pt>
                <c:pt idx="3">
                  <c:v>1227.6052852179314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4D4-462F-BAC1-37BD07261971}"/>
            </c:ext>
          </c:extLst>
        </c:ser>
        <c:ser>
          <c:idx val="8"/>
          <c:order val="8"/>
          <c:tx>
            <c:strRef>
              <c:f>Gen_t_IRAbudget!$A$12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Gen_t_IRAbudget!$B$12:$E$12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5.0082383683942778E-6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4D4-462F-BAC1-37BD07261971}"/>
            </c:ext>
          </c:extLst>
        </c:ser>
        <c:ser>
          <c:idx val="9"/>
          <c:order val="9"/>
          <c:tx>
            <c:strRef>
              <c:f>Gen_t_IRAbudget!$A$13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Gen_t_IRAbudget!$B$13:$E$13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1.1117505601476187E-6</c:v>
                </c:pt>
                <c:pt idx="3">
                  <c:v>3.115724091519697E-6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4D4-462F-BAC1-37BD07261971}"/>
            </c:ext>
          </c:extLst>
        </c:ser>
        <c:ser>
          <c:idx val="10"/>
          <c:order val="10"/>
          <c:tx>
            <c:strRef>
              <c:f>Gen_t_IRAbudget!$A$14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Gen_t_IRAbudget!$B$14:$E$14</c:f>
              <c:numCache>
                <c:formatCode>General</c:formatCode>
                <c:ptCount val="4"/>
                <c:pt idx="0">
                  <c:v>183.81775594520838</c:v>
                </c:pt>
                <c:pt idx="1">
                  <c:v>371.41010385325899</c:v>
                </c:pt>
                <c:pt idx="2">
                  <c:v>516.06259753972301</c:v>
                </c:pt>
                <c:pt idx="3">
                  <c:v>551.61757253690166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4D4-462F-BAC1-37BD07261971}"/>
            </c:ext>
          </c:extLst>
        </c:ser>
        <c:ser>
          <c:idx val="11"/>
          <c:order val="11"/>
          <c:tx>
            <c:strRef>
              <c:f>Gen_t_IRAbudget!$A$15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Gen_t_IRAbudget!$B$15:$E$15</c:f>
              <c:numCache>
                <c:formatCode>General</c:formatCode>
                <c:ptCount val="4"/>
                <c:pt idx="0">
                  <c:v>0</c:v>
                </c:pt>
                <c:pt idx="1">
                  <c:v>0.11408721232466329</c:v>
                </c:pt>
                <c:pt idx="2">
                  <c:v>18.759963466555355</c:v>
                </c:pt>
                <c:pt idx="3">
                  <c:v>87.382613671015832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4D4-462F-BAC1-37BD07261971}"/>
            </c:ext>
          </c:extLst>
        </c:ser>
        <c:ser>
          <c:idx val="12"/>
          <c:order val="12"/>
          <c:tx>
            <c:strRef>
              <c:f>Gen_t_IRAbudget!$A$16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Gen_t_IRAbudget!$B$16:$E$16</c:f>
              <c:numCache>
                <c:formatCode>General</c:formatCode>
                <c:ptCount val="4"/>
                <c:pt idx="0">
                  <c:v>23.137186297559687</c:v>
                </c:pt>
                <c:pt idx="1">
                  <c:v>114.09309208789847</c:v>
                </c:pt>
                <c:pt idx="2">
                  <c:v>325.43952716061466</c:v>
                </c:pt>
                <c:pt idx="3">
                  <c:v>365.00773776344283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4D4-462F-BAC1-37BD07261971}"/>
            </c:ext>
          </c:extLst>
        </c:ser>
        <c:ser>
          <c:idx val="13"/>
          <c:order val="13"/>
          <c:tx>
            <c:strRef>
              <c:f>Gen_t_IRAbudget!$A$17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Gen_t_IRAbudget!$B$3:$G$3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Gen_t_IRAbudget!$B$17:$E$17</c:f>
              <c:numCache>
                <c:formatCode>General</c:formatCode>
                <c:ptCount val="4"/>
                <c:pt idx="0">
                  <c:v>19.329596434668794</c:v>
                </c:pt>
                <c:pt idx="1">
                  <c:v>62.261595835850599</c:v>
                </c:pt>
                <c:pt idx="2">
                  <c:v>135.8240002294838</c:v>
                </c:pt>
                <c:pt idx="3">
                  <c:v>204.73382490879803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4D4-462F-BAC1-37BD07261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Gen_t_IRAbudget!$B$20:$E$20</c:f>
              <c:numCache>
                <c:formatCode>General</c:formatCode>
                <c:ptCount val="4"/>
                <c:pt idx="0">
                  <c:v>1769.823304897822</c:v>
                </c:pt>
                <c:pt idx="1">
                  <c:v>1550.4388145397299</c:v>
                </c:pt>
                <c:pt idx="2">
                  <c:v>1287.9178521191436</c:v>
                </c:pt>
                <c:pt idx="3">
                  <c:v>1133.8951654591935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D4D4-462F-BAC1-37BD07261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Gen_t_IRA!$B$4:$G$4</c:f>
              <c:numCache>
                <c:formatCode>General</c:formatCode>
                <c:ptCount val="6"/>
                <c:pt idx="0">
                  <c:v>803.82565849384844</c:v>
                </c:pt>
                <c:pt idx="1">
                  <c:v>778.3298539483576</c:v>
                </c:pt>
                <c:pt idx="2">
                  <c:v>793.87675542559634</c:v>
                </c:pt>
                <c:pt idx="3">
                  <c:v>785.09481204862027</c:v>
                </c:pt>
                <c:pt idx="4">
                  <c:v>688.18777731643695</c:v>
                </c:pt>
                <c:pt idx="5">
                  <c:v>630.28069448489498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E1-401A-A1D1-48CE8BDCD07A}"/>
            </c:ext>
          </c:extLst>
        </c:ser>
        <c:ser>
          <c:idx val="1"/>
          <c:order val="1"/>
          <c:tx>
            <c:strRef>
              <c:f>Gen_t_IRA!$A$5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Gen_t_IRA!$B$5:$G$5</c:f>
              <c:numCache>
                <c:formatCode>General</c:formatCode>
                <c:ptCount val="6"/>
                <c:pt idx="0">
                  <c:v>16.595127697137713</c:v>
                </c:pt>
                <c:pt idx="1">
                  <c:v>16.772699692885354</c:v>
                </c:pt>
                <c:pt idx="2">
                  <c:v>17.150004835910519</c:v>
                </c:pt>
                <c:pt idx="3">
                  <c:v>17.526822288809118</c:v>
                </c:pt>
                <c:pt idx="4">
                  <c:v>17.583339307442227</c:v>
                </c:pt>
                <c:pt idx="5">
                  <c:v>17.714064373336086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E1-401A-A1D1-48CE8BDCD07A}"/>
            </c:ext>
          </c:extLst>
        </c:ser>
        <c:ser>
          <c:idx val="2"/>
          <c:order val="2"/>
          <c:tx>
            <c:strRef>
              <c:f>Gen_t_IRA!$A$6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Gen_t_IRA!$B$6:$G$6</c:f>
              <c:numCache>
                <c:formatCode>General</c:formatCode>
                <c:ptCount val="6"/>
                <c:pt idx="0">
                  <c:v>234.7206060972309</c:v>
                </c:pt>
                <c:pt idx="1">
                  <c:v>275.67626446938203</c:v>
                </c:pt>
                <c:pt idx="2">
                  <c:v>272.99970194815143</c:v>
                </c:pt>
                <c:pt idx="3">
                  <c:v>285.23236829818143</c:v>
                </c:pt>
                <c:pt idx="4">
                  <c:v>281.14530059696165</c:v>
                </c:pt>
                <c:pt idx="5">
                  <c:v>301.94505633107684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E1-401A-A1D1-48CE8BDCD07A}"/>
            </c:ext>
          </c:extLst>
        </c:ser>
        <c:ser>
          <c:idx val="3"/>
          <c:order val="3"/>
          <c:tx>
            <c:strRef>
              <c:f>Gen_t_IRA!$A$7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Gen_t_IRA!$B$7:$G$7</c:f>
              <c:numCache>
                <c:formatCode>General</c:formatCode>
                <c:ptCount val="6"/>
                <c:pt idx="0">
                  <c:v>43.21044371193306</c:v>
                </c:pt>
                <c:pt idx="1">
                  <c:v>37.375919978996585</c:v>
                </c:pt>
                <c:pt idx="2">
                  <c:v>43.468782072927354</c:v>
                </c:pt>
                <c:pt idx="3">
                  <c:v>40.980596956138797</c:v>
                </c:pt>
                <c:pt idx="4">
                  <c:v>39.281212609180187</c:v>
                </c:pt>
                <c:pt idx="5">
                  <c:v>36.808444611788012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E1-401A-A1D1-48CE8BDCD07A}"/>
            </c:ext>
          </c:extLst>
        </c:ser>
        <c:ser>
          <c:idx val="4"/>
          <c:order val="4"/>
          <c:tx>
            <c:strRef>
              <c:f>Gen_t_IRA!$A$8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4.8097965639925162</c:v>
                </c:pt>
                <c:pt idx="4">
                  <c:v>4.8349423066172594</c:v>
                </c:pt>
                <c:pt idx="5">
                  <c:v>5.1962393683300245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E1-401A-A1D1-48CE8BDCD07A}"/>
            </c:ext>
          </c:extLst>
        </c:ser>
        <c:ser>
          <c:idx val="5"/>
          <c:order val="5"/>
          <c:tx>
            <c:strRef>
              <c:f>Gen_t_IRA!$A$9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Gen_t_IRA!$B$9:$G$9</c:f>
              <c:numCache>
                <c:formatCode>General</c:formatCode>
                <c:ptCount val="6"/>
                <c:pt idx="0">
                  <c:v>1266.0702303865264</c:v>
                </c:pt>
                <c:pt idx="1">
                  <c:v>1100.2114672815508</c:v>
                </c:pt>
                <c:pt idx="2">
                  <c:v>923.48081347086668</c:v>
                </c:pt>
                <c:pt idx="3">
                  <c:v>493.26915039080922</c:v>
                </c:pt>
                <c:pt idx="4">
                  <c:v>406.97087182636233</c:v>
                </c:pt>
                <c:pt idx="5">
                  <c:v>304.22438915469468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E1-401A-A1D1-48CE8BDCD07A}"/>
            </c:ext>
          </c:extLst>
        </c:ser>
        <c:ser>
          <c:idx val="6"/>
          <c:order val="6"/>
          <c:tx>
            <c:strRef>
              <c:f>Gen_t_IRA!$A$10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2.1141924440401241E-9</c:v>
                </c:pt>
                <c:pt idx="3">
                  <c:v>130.31221462556931</c:v>
                </c:pt>
                <c:pt idx="4">
                  <c:v>130.99348997863561</c:v>
                </c:pt>
                <c:pt idx="5">
                  <c:v>114.55306666306161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CE1-401A-A1D1-48CE8BDCD07A}"/>
            </c:ext>
          </c:extLst>
        </c:ser>
        <c:ser>
          <c:idx val="7"/>
          <c:order val="7"/>
          <c:tx>
            <c:strRef>
              <c:f>Gen_t_IRA!$A$11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Gen_t_IRA!$B$11:$G$11</c:f>
              <c:numCache>
                <c:formatCode>General</c:formatCode>
                <c:ptCount val="6"/>
                <c:pt idx="0">
                  <c:v>1251.5360060775063</c:v>
                </c:pt>
                <c:pt idx="1">
                  <c:v>1172.9893165435135</c:v>
                </c:pt>
                <c:pt idx="2">
                  <c:v>997.19165791408898</c:v>
                </c:pt>
                <c:pt idx="3">
                  <c:v>942.81066838104766</c:v>
                </c:pt>
                <c:pt idx="4">
                  <c:v>868.57627345802166</c:v>
                </c:pt>
                <c:pt idx="5">
                  <c:v>984.3779280554113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CE1-401A-A1D1-48CE8BDCD07A}"/>
            </c:ext>
          </c:extLst>
        </c:ser>
        <c:ser>
          <c:idx val="8"/>
          <c:order val="8"/>
          <c:tx>
            <c:strRef>
              <c:f>Gen_t_IRA!$A$12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4.003515327272156E-6</c:v>
                </c:pt>
                <c:pt idx="4">
                  <c:v>3.7527716163606228E-6</c:v>
                </c:pt>
                <c:pt idx="5">
                  <c:v>2.6822659766286072E-6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CE1-401A-A1D1-48CE8BDCD07A}"/>
            </c:ext>
          </c:extLst>
        </c:ser>
        <c:ser>
          <c:idx val="9"/>
          <c:order val="9"/>
          <c:tx>
            <c:strRef>
              <c:f>Gen_t_IRA!$A$13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6.8193924886247558E-7</c:v>
                </c:pt>
                <c:pt idx="3">
                  <c:v>1.5847280171708416E-6</c:v>
                </c:pt>
                <c:pt idx="4">
                  <c:v>2.2702939405281646E-6</c:v>
                </c:pt>
                <c:pt idx="5">
                  <c:v>2.7754922213144978E-6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CE1-401A-A1D1-48CE8BDCD07A}"/>
            </c:ext>
          </c:extLst>
        </c:ser>
        <c:ser>
          <c:idx val="10"/>
          <c:order val="10"/>
          <c:tx>
            <c:strRef>
              <c:f>Gen_t_IRA!$A$14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Gen_t_IRA!$B$14:$G$14</c:f>
              <c:numCache>
                <c:formatCode>General</c:formatCode>
                <c:ptCount val="6"/>
                <c:pt idx="0">
                  <c:v>183.81775601749351</c:v>
                </c:pt>
                <c:pt idx="1">
                  <c:v>371.69147229441063</c:v>
                </c:pt>
                <c:pt idx="2">
                  <c:v>512.77144774493115</c:v>
                </c:pt>
                <c:pt idx="3">
                  <c:v>818.11460270167277</c:v>
                </c:pt>
                <c:pt idx="4">
                  <c:v>979.74193035939936</c:v>
                </c:pt>
                <c:pt idx="5">
                  <c:v>1073.9374351886861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E1-401A-A1D1-48CE8BDCD07A}"/>
            </c:ext>
          </c:extLst>
        </c:ser>
        <c:ser>
          <c:idx val="11"/>
          <c:order val="11"/>
          <c:tx>
            <c:strRef>
              <c:f>Gen_t_IRA!$A$15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Gen_t_IRA!$B$15:$G$15</c:f>
              <c:numCache>
                <c:formatCode>General</c:formatCode>
                <c:ptCount val="6"/>
                <c:pt idx="0">
                  <c:v>0</c:v>
                </c:pt>
                <c:pt idx="1">
                  <c:v>0.11681149984637941</c:v>
                </c:pt>
                <c:pt idx="2">
                  <c:v>19.692106576857455</c:v>
                </c:pt>
                <c:pt idx="3">
                  <c:v>84.487142856548076</c:v>
                </c:pt>
                <c:pt idx="4">
                  <c:v>134.09927160834451</c:v>
                </c:pt>
                <c:pt idx="5">
                  <c:v>139.39731018150312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CE1-401A-A1D1-48CE8BDCD07A}"/>
            </c:ext>
          </c:extLst>
        </c:ser>
        <c:ser>
          <c:idx val="12"/>
          <c:order val="12"/>
          <c:tx>
            <c:strRef>
              <c:f>Gen_t_IRA!$A$16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Gen_t_IRA!$B$16:$G$16</c:f>
              <c:numCache>
                <c:formatCode>General</c:formatCode>
                <c:ptCount val="6"/>
                <c:pt idx="0">
                  <c:v>23.137186338116052</c:v>
                </c:pt>
                <c:pt idx="1">
                  <c:v>111.65260983743781</c:v>
                </c:pt>
                <c:pt idx="2">
                  <c:v>323.74451178756271</c:v>
                </c:pt>
                <c:pt idx="3">
                  <c:v>426.53564787313002</c:v>
                </c:pt>
                <c:pt idx="4">
                  <c:v>623.22060004399066</c:v>
                </c:pt>
                <c:pt idx="5">
                  <c:v>869.20483140211741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CE1-401A-A1D1-48CE8BDCD07A}"/>
            </c:ext>
          </c:extLst>
        </c:ser>
        <c:ser>
          <c:idx val="13"/>
          <c:order val="13"/>
          <c:tx>
            <c:strRef>
              <c:f>Gen_t_IRA!$A$17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Gen_t_IRA!$B$17:$G$17</c:f>
              <c:numCache>
                <c:formatCode>General</c:formatCode>
                <c:ptCount val="6"/>
                <c:pt idx="0">
                  <c:v>19.329596435673906</c:v>
                </c:pt>
                <c:pt idx="1">
                  <c:v>62.667937823784925</c:v>
                </c:pt>
                <c:pt idx="2">
                  <c:v>135.24490226469729</c:v>
                </c:pt>
                <c:pt idx="3">
                  <c:v>208.65176927036495</c:v>
                </c:pt>
                <c:pt idx="4">
                  <c:v>264.44185576929033</c:v>
                </c:pt>
                <c:pt idx="5">
                  <c:v>296.38170151744225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CE1-401A-A1D1-48CE8BDCD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Gen_t_IRA!$B$20:$G$20</c:f>
              <c:numCache>
                <c:formatCode>General</c:formatCode>
                <c:ptCount val="6"/>
                <c:pt idx="0">
                  <c:v>1769.823305439789</c:v>
                </c:pt>
                <c:pt idx="1">
                  <c:v>1554.9033960969891</c:v>
                </c:pt>
                <c:pt idx="2">
                  <c:v>1304.7812500639625</c:v>
                </c:pt>
                <c:pt idx="3">
                  <c:v>872.93213693852499</c:v>
                </c:pt>
                <c:pt idx="4">
                  <c:v>758.00016817707854</c:v>
                </c:pt>
                <c:pt idx="5">
                  <c:v>693.20195865922869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CE1-401A-A1D1-48CE8BDCD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22404605737724"/>
          <c:y val="0.15063598263692318"/>
          <c:w val="0.24806863866815615"/>
          <c:h val="0.698728034726153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Gen_t_IRA!$B$4:$G$4</c:f>
              <c:numCache>
                <c:formatCode>General</c:formatCode>
                <c:ptCount val="6"/>
                <c:pt idx="0">
                  <c:v>803.82565849384844</c:v>
                </c:pt>
                <c:pt idx="1">
                  <c:v>778.3298539483576</c:v>
                </c:pt>
                <c:pt idx="2">
                  <c:v>793.87675542559634</c:v>
                </c:pt>
                <c:pt idx="3">
                  <c:v>785.09481204862027</c:v>
                </c:pt>
                <c:pt idx="4">
                  <c:v>688.18777731643695</c:v>
                </c:pt>
                <c:pt idx="5">
                  <c:v>630.28069448489498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3C-4CFD-8D2A-DC932283C2A7}"/>
            </c:ext>
          </c:extLst>
        </c:ser>
        <c:ser>
          <c:idx val="1"/>
          <c:order val="1"/>
          <c:tx>
            <c:strRef>
              <c:f>Gen_t_IRA!$A$5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Gen_t_IRA!$B$5:$G$5</c:f>
              <c:numCache>
                <c:formatCode>General</c:formatCode>
                <c:ptCount val="6"/>
                <c:pt idx="0">
                  <c:v>16.595127697137713</c:v>
                </c:pt>
                <c:pt idx="1">
                  <c:v>16.772699692885354</c:v>
                </c:pt>
                <c:pt idx="2">
                  <c:v>17.150004835910519</c:v>
                </c:pt>
                <c:pt idx="3">
                  <c:v>17.526822288809118</c:v>
                </c:pt>
                <c:pt idx="4">
                  <c:v>17.583339307442227</c:v>
                </c:pt>
                <c:pt idx="5">
                  <c:v>17.714064373336086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3C-4CFD-8D2A-DC932283C2A7}"/>
            </c:ext>
          </c:extLst>
        </c:ser>
        <c:ser>
          <c:idx val="2"/>
          <c:order val="2"/>
          <c:tx>
            <c:strRef>
              <c:f>Gen_t_IRA!$A$6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Gen_t_IRA!$B$6:$G$6</c:f>
              <c:numCache>
                <c:formatCode>General</c:formatCode>
                <c:ptCount val="6"/>
                <c:pt idx="0">
                  <c:v>234.7206060972309</c:v>
                </c:pt>
                <c:pt idx="1">
                  <c:v>275.67626446938203</c:v>
                </c:pt>
                <c:pt idx="2">
                  <c:v>272.99970194815143</c:v>
                </c:pt>
                <c:pt idx="3">
                  <c:v>285.23236829818143</c:v>
                </c:pt>
                <c:pt idx="4">
                  <c:v>281.14530059696165</c:v>
                </c:pt>
                <c:pt idx="5">
                  <c:v>301.94505633107684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3C-4CFD-8D2A-DC932283C2A7}"/>
            </c:ext>
          </c:extLst>
        </c:ser>
        <c:ser>
          <c:idx val="3"/>
          <c:order val="3"/>
          <c:tx>
            <c:strRef>
              <c:f>Gen_t_IRA!$A$7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Gen_t_IRA!$B$7:$G$7</c:f>
              <c:numCache>
                <c:formatCode>General</c:formatCode>
                <c:ptCount val="6"/>
                <c:pt idx="0">
                  <c:v>43.21044371193306</c:v>
                </c:pt>
                <c:pt idx="1">
                  <c:v>37.375919978996585</c:v>
                </c:pt>
                <c:pt idx="2">
                  <c:v>43.468782072927354</c:v>
                </c:pt>
                <c:pt idx="3">
                  <c:v>40.980596956138797</c:v>
                </c:pt>
                <c:pt idx="4">
                  <c:v>39.281212609180187</c:v>
                </c:pt>
                <c:pt idx="5">
                  <c:v>36.808444611788012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3C-4CFD-8D2A-DC932283C2A7}"/>
            </c:ext>
          </c:extLst>
        </c:ser>
        <c:ser>
          <c:idx val="4"/>
          <c:order val="4"/>
          <c:tx>
            <c:strRef>
              <c:f>Gen_t_IRA!$A$8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4.8097965639925162</c:v>
                </c:pt>
                <c:pt idx="4">
                  <c:v>4.8349423066172594</c:v>
                </c:pt>
                <c:pt idx="5">
                  <c:v>5.1962393683300245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3C-4CFD-8D2A-DC932283C2A7}"/>
            </c:ext>
          </c:extLst>
        </c:ser>
        <c:ser>
          <c:idx val="5"/>
          <c:order val="5"/>
          <c:tx>
            <c:strRef>
              <c:f>Gen_t_IRA!$A$9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Gen_t_IRA!$B$9:$G$9</c:f>
              <c:numCache>
                <c:formatCode>General</c:formatCode>
                <c:ptCount val="6"/>
                <c:pt idx="0">
                  <c:v>1266.0702303865264</c:v>
                </c:pt>
                <c:pt idx="1">
                  <c:v>1100.2114672815508</c:v>
                </c:pt>
                <c:pt idx="2">
                  <c:v>923.48081347086668</c:v>
                </c:pt>
                <c:pt idx="3">
                  <c:v>493.26915039080922</c:v>
                </c:pt>
                <c:pt idx="4">
                  <c:v>406.97087182636233</c:v>
                </c:pt>
                <c:pt idx="5">
                  <c:v>304.22438915469468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3C-4CFD-8D2A-DC932283C2A7}"/>
            </c:ext>
          </c:extLst>
        </c:ser>
        <c:ser>
          <c:idx val="6"/>
          <c:order val="6"/>
          <c:tx>
            <c:strRef>
              <c:f>Gen_t_IRA!$A$10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2.1141924440401241E-9</c:v>
                </c:pt>
                <c:pt idx="3">
                  <c:v>130.31221462556931</c:v>
                </c:pt>
                <c:pt idx="4">
                  <c:v>130.99348997863561</c:v>
                </c:pt>
                <c:pt idx="5">
                  <c:v>114.55306666306161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3C-4CFD-8D2A-DC932283C2A7}"/>
            </c:ext>
          </c:extLst>
        </c:ser>
        <c:ser>
          <c:idx val="7"/>
          <c:order val="7"/>
          <c:tx>
            <c:strRef>
              <c:f>Gen_t_IRA!$A$11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Gen_t_IRA!$B$11:$G$11</c:f>
              <c:numCache>
                <c:formatCode>General</c:formatCode>
                <c:ptCount val="6"/>
                <c:pt idx="0">
                  <c:v>1251.5360060775063</c:v>
                </c:pt>
                <c:pt idx="1">
                  <c:v>1172.9893165435135</c:v>
                </c:pt>
                <c:pt idx="2">
                  <c:v>997.19165791408898</c:v>
                </c:pt>
                <c:pt idx="3">
                  <c:v>942.81066838104766</c:v>
                </c:pt>
                <c:pt idx="4">
                  <c:v>868.57627345802166</c:v>
                </c:pt>
                <c:pt idx="5">
                  <c:v>984.3779280554113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A3C-4CFD-8D2A-DC932283C2A7}"/>
            </c:ext>
          </c:extLst>
        </c:ser>
        <c:ser>
          <c:idx val="8"/>
          <c:order val="8"/>
          <c:tx>
            <c:strRef>
              <c:f>Gen_t_IRA!$A$12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4.003515327272156E-6</c:v>
                </c:pt>
                <c:pt idx="4">
                  <c:v>3.7527716163606228E-6</c:v>
                </c:pt>
                <c:pt idx="5">
                  <c:v>2.6822659766286072E-6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A3C-4CFD-8D2A-DC932283C2A7}"/>
            </c:ext>
          </c:extLst>
        </c:ser>
        <c:ser>
          <c:idx val="9"/>
          <c:order val="9"/>
          <c:tx>
            <c:strRef>
              <c:f>Gen_t_IRA!$A$13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6.8193924886247558E-7</c:v>
                </c:pt>
                <c:pt idx="3">
                  <c:v>1.5847280171708416E-6</c:v>
                </c:pt>
                <c:pt idx="4">
                  <c:v>2.2702939405281646E-6</c:v>
                </c:pt>
                <c:pt idx="5">
                  <c:v>2.7754922213144978E-6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A3C-4CFD-8D2A-DC932283C2A7}"/>
            </c:ext>
          </c:extLst>
        </c:ser>
        <c:ser>
          <c:idx val="10"/>
          <c:order val="10"/>
          <c:tx>
            <c:strRef>
              <c:f>Gen_t_IRA!$A$14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Gen_t_IRA!$B$14:$G$14</c:f>
              <c:numCache>
                <c:formatCode>General</c:formatCode>
                <c:ptCount val="6"/>
                <c:pt idx="0">
                  <c:v>183.81775601749351</c:v>
                </c:pt>
                <c:pt idx="1">
                  <c:v>371.69147229441063</c:v>
                </c:pt>
                <c:pt idx="2">
                  <c:v>512.77144774493115</c:v>
                </c:pt>
                <c:pt idx="3">
                  <c:v>818.11460270167277</c:v>
                </c:pt>
                <c:pt idx="4">
                  <c:v>979.74193035939936</c:v>
                </c:pt>
                <c:pt idx="5">
                  <c:v>1073.9374351886861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A3C-4CFD-8D2A-DC932283C2A7}"/>
            </c:ext>
          </c:extLst>
        </c:ser>
        <c:ser>
          <c:idx val="11"/>
          <c:order val="11"/>
          <c:tx>
            <c:strRef>
              <c:f>Gen_t_IRA!$A$15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Gen_t_IRA!$B$15:$G$15</c:f>
              <c:numCache>
                <c:formatCode>General</c:formatCode>
                <c:ptCount val="6"/>
                <c:pt idx="0">
                  <c:v>0</c:v>
                </c:pt>
                <c:pt idx="1">
                  <c:v>0.11681149984637941</c:v>
                </c:pt>
                <c:pt idx="2">
                  <c:v>19.692106576857455</c:v>
                </c:pt>
                <c:pt idx="3">
                  <c:v>84.487142856548076</c:v>
                </c:pt>
                <c:pt idx="4">
                  <c:v>134.09927160834451</c:v>
                </c:pt>
                <c:pt idx="5">
                  <c:v>139.39731018150312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A3C-4CFD-8D2A-DC932283C2A7}"/>
            </c:ext>
          </c:extLst>
        </c:ser>
        <c:ser>
          <c:idx val="12"/>
          <c:order val="12"/>
          <c:tx>
            <c:strRef>
              <c:f>Gen_t_IRA!$A$16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Gen_t_IRA!$B$16:$G$16</c:f>
              <c:numCache>
                <c:formatCode>General</c:formatCode>
                <c:ptCount val="6"/>
                <c:pt idx="0">
                  <c:v>23.137186338116052</c:v>
                </c:pt>
                <c:pt idx="1">
                  <c:v>111.65260983743781</c:v>
                </c:pt>
                <c:pt idx="2">
                  <c:v>323.74451178756271</c:v>
                </c:pt>
                <c:pt idx="3">
                  <c:v>426.53564787313002</c:v>
                </c:pt>
                <c:pt idx="4">
                  <c:v>623.22060004399066</c:v>
                </c:pt>
                <c:pt idx="5">
                  <c:v>869.20483140211741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A3C-4CFD-8D2A-DC932283C2A7}"/>
            </c:ext>
          </c:extLst>
        </c:ser>
        <c:ser>
          <c:idx val="13"/>
          <c:order val="13"/>
          <c:tx>
            <c:strRef>
              <c:f>Gen_t_IRA!$A$17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Gen_t_IRA!$B$17:$G$17</c:f>
              <c:numCache>
                <c:formatCode>General</c:formatCode>
                <c:ptCount val="6"/>
                <c:pt idx="0">
                  <c:v>19.329596435673906</c:v>
                </c:pt>
                <c:pt idx="1">
                  <c:v>62.667937823784925</c:v>
                </c:pt>
                <c:pt idx="2">
                  <c:v>135.24490226469729</c:v>
                </c:pt>
                <c:pt idx="3">
                  <c:v>208.65176927036495</c:v>
                </c:pt>
                <c:pt idx="4">
                  <c:v>264.44185576929033</c:v>
                </c:pt>
                <c:pt idx="5">
                  <c:v>296.38170151744225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A3C-4CFD-8D2A-DC932283C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Gen_t_IRA!$B$20:$G$20</c:f>
              <c:numCache>
                <c:formatCode>General</c:formatCode>
                <c:ptCount val="6"/>
                <c:pt idx="0">
                  <c:v>1769.823305439789</c:v>
                </c:pt>
                <c:pt idx="1">
                  <c:v>1554.9033960969891</c:v>
                </c:pt>
                <c:pt idx="2">
                  <c:v>1304.7812500639625</c:v>
                </c:pt>
                <c:pt idx="3">
                  <c:v>872.93213693852499</c:v>
                </c:pt>
                <c:pt idx="4">
                  <c:v>758.00016817707854</c:v>
                </c:pt>
                <c:pt idx="5">
                  <c:v>693.20195865922869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DA3C-4CFD-8D2A-DC932283C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Gen_t_IRA!$B$4:$E$4</c:f>
              <c:numCache>
                <c:formatCode>General</c:formatCode>
                <c:ptCount val="4"/>
                <c:pt idx="0">
                  <c:v>803.82565849384844</c:v>
                </c:pt>
                <c:pt idx="1">
                  <c:v>778.3298539483576</c:v>
                </c:pt>
                <c:pt idx="2">
                  <c:v>793.87675542559634</c:v>
                </c:pt>
                <c:pt idx="3">
                  <c:v>785.09481204862027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7-4E4C-BCDE-A1B2058A97FC}"/>
            </c:ext>
          </c:extLst>
        </c:ser>
        <c:ser>
          <c:idx val="1"/>
          <c:order val="1"/>
          <c:tx>
            <c:strRef>
              <c:f>Gen_t_IRA!$A$5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Gen_t_IRA!$B$5:$E$5</c:f>
              <c:numCache>
                <c:formatCode>General</c:formatCode>
                <c:ptCount val="4"/>
                <c:pt idx="0">
                  <c:v>16.595127697137713</c:v>
                </c:pt>
                <c:pt idx="1">
                  <c:v>16.772699692885354</c:v>
                </c:pt>
                <c:pt idx="2">
                  <c:v>17.150004835910519</c:v>
                </c:pt>
                <c:pt idx="3">
                  <c:v>17.526822288809118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7-4E4C-BCDE-A1B2058A97FC}"/>
            </c:ext>
          </c:extLst>
        </c:ser>
        <c:ser>
          <c:idx val="2"/>
          <c:order val="2"/>
          <c:tx>
            <c:strRef>
              <c:f>Gen_t_IRA!$A$6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Gen_t_IRA!$B$6:$E$6</c:f>
              <c:numCache>
                <c:formatCode>General</c:formatCode>
                <c:ptCount val="4"/>
                <c:pt idx="0">
                  <c:v>234.7206060972309</c:v>
                </c:pt>
                <c:pt idx="1">
                  <c:v>275.67626446938203</c:v>
                </c:pt>
                <c:pt idx="2">
                  <c:v>272.99970194815143</c:v>
                </c:pt>
                <c:pt idx="3">
                  <c:v>285.23236829818143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7-4E4C-BCDE-A1B2058A97FC}"/>
            </c:ext>
          </c:extLst>
        </c:ser>
        <c:ser>
          <c:idx val="3"/>
          <c:order val="3"/>
          <c:tx>
            <c:strRef>
              <c:f>Gen_t_IRA!$A$7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Gen_t_IRA!$B$7:$E$7</c:f>
              <c:numCache>
                <c:formatCode>General</c:formatCode>
                <c:ptCount val="4"/>
                <c:pt idx="0">
                  <c:v>43.21044371193306</c:v>
                </c:pt>
                <c:pt idx="1">
                  <c:v>37.375919978996585</c:v>
                </c:pt>
                <c:pt idx="2">
                  <c:v>43.468782072927354</c:v>
                </c:pt>
                <c:pt idx="3">
                  <c:v>40.980596956138797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7-4E4C-BCDE-A1B2058A97FC}"/>
            </c:ext>
          </c:extLst>
        </c:ser>
        <c:ser>
          <c:idx val="4"/>
          <c:order val="4"/>
          <c:tx>
            <c:strRef>
              <c:f>Gen_t_IRA!$A$8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Gen_t_IRA!$B$8:$E$8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4.8097965639925162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7-4E4C-BCDE-A1B2058A97FC}"/>
            </c:ext>
          </c:extLst>
        </c:ser>
        <c:ser>
          <c:idx val="5"/>
          <c:order val="5"/>
          <c:tx>
            <c:strRef>
              <c:f>Gen_t_IRA!$A$9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Gen_t_IRA!$B$9:$E$9</c:f>
              <c:numCache>
                <c:formatCode>General</c:formatCode>
                <c:ptCount val="4"/>
                <c:pt idx="0">
                  <c:v>1266.0702303865264</c:v>
                </c:pt>
                <c:pt idx="1">
                  <c:v>1100.2114672815508</c:v>
                </c:pt>
                <c:pt idx="2">
                  <c:v>923.48081347086668</c:v>
                </c:pt>
                <c:pt idx="3">
                  <c:v>493.26915039080922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E7-4E4C-BCDE-A1B2058A97FC}"/>
            </c:ext>
          </c:extLst>
        </c:ser>
        <c:ser>
          <c:idx val="6"/>
          <c:order val="6"/>
          <c:tx>
            <c:strRef>
              <c:f>Gen_t_IRA!$A$10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Gen_t_IRA!$B$10:$E$10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2.1141924440401241E-9</c:v>
                </c:pt>
                <c:pt idx="3">
                  <c:v>130.31221462556931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E7-4E4C-BCDE-A1B2058A97FC}"/>
            </c:ext>
          </c:extLst>
        </c:ser>
        <c:ser>
          <c:idx val="7"/>
          <c:order val="7"/>
          <c:tx>
            <c:strRef>
              <c:f>Gen_t_IRA!$A$11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Gen_t_IRA!$B$11:$E$11</c:f>
              <c:numCache>
                <c:formatCode>General</c:formatCode>
                <c:ptCount val="4"/>
                <c:pt idx="0">
                  <c:v>1251.5360060775063</c:v>
                </c:pt>
                <c:pt idx="1">
                  <c:v>1172.9893165435135</c:v>
                </c:pt>
                <c:pt idx="2">
                  <c:v>997.19165791408898</c:v>
                </c:pt>
                <c:pt idx="3">
                  <c:v>942.81066838104766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E7-4E4C-BCDE-A1B2058A97FC}"/>
            </c:ext>
          </c:extLst>
        </c:ser>
        <c:ser>
          <c:idx val="8"/>
          <c:order val="8"/>
          <c:tx>
            <c:strRef>
              <c:f>Gen_t_IRA!$A$12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Gen_t_IRA!$B$12:$E$12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4.003515327272156E-6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E7-4E4C-BCDE-A1B2058A97FC}"/>
            </c:ext>
          </c:extLst>
        </c:ser>
        <c:ser>
          <c:idx val="9"/>
          <c:order val="9"/>
          <c:tx>
            <c:strRef>
              <c:f>Gen_t_IRA!$A$13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Gen_t_IRA!$B$13:$E$13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6.8193924886247558E-7</c:v>
                </c:pt>
                <c:pt idx="3">
                  <c:v>1.5847280171708416E-6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E7-4E4C-BCDE-A1B2058A97FC}"/>
            </c:ext>
          </c:extLst>
        </c:ser>
        <c:ser>
          <c:idx val="10"/>
          <c:order val="10"/>
          <c:tx>
            <c:strRef>
              <c:f>Gen_t_IRA!$A$14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Gen_t_IRA!$B$14:$E$14</c:f>
              <c:numCache>
                <c:formatCode>General</c:formatCode>
                <c:ptCount val="4"/>
                <c:pt idx="0">
                  <c:v>183.81775601749351</c:v>
                </c:pt>
                <c:pt idx="1">
                  <c:v>371.69147229441063</c:v>
                </c:pt>
                <c:pt idx="2">
                  <c:v>512.77144774493115</c:v>
                </c:pt>
                <c:pt idx="3">
                  <c:v>818.11460270167277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E7-4E4C-BCDE-A1B2058A97FC}"/>
            </c:ext>
          </c:extLst>
        </c:ser>
        <c:ser>
          <c:idx val="11"/>
          <c:order val="11"/>
          <c:tx>
            <c:strRef>
              <c:f>Gen_t_IRA!$A$15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Gen_t_IRA!$B$15:$E$15</c:f>
              <c:numCache>
                <c:formatCode>General</c:formatCode>
                <c:ptCount val="4"/>
                <c:pt idx="0">
                  <c:v>0</c:v>
                </c:pt>
                <c:pt idx="1">
                  <c:v>0.11681149984637941</c:v>
                </c:pt>
                <c:pt idx="2">
                  <c:v>19.692106576857455</c:v>
                </c:pt>
                <c:pt idx="3">
                  <c:v>84.487142856548076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1E7-4E4C-BCDE-A1B2058A97FC}"/>
            </c:ext>
          </c:extLst>
        </c:ser>
        <c:ser>
          <c:idx val="12"/>
          <c:order val="12"/>
          <c:tx>
            <c:strRef>
              <c:f>Gen_t_IRA!$A$16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Gen_t_IRA!$B$16:$E$16</c:f>
              <c:numCache>
                <c:formatCode>General</c:formatCode>
                <c:ptCount val="4"/>
                <c:pt idx="0">
                  <c:v>23.137186338116052</c:v>
                </c:pt>
                <c:pt idx="1">
                  <c:v>111.65260983743781</c:v>
                </c:pt>
                <c:pt idx="2">
                  <c:v>323.74451178756271</c:v>
                </c:pt>
                <c:pt idx="3">
                  <c:v>426.53564787313002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1E7-4E4C-BCDE-A1B2058A97FC}"/>
            </c:ext>
          </c:extLst>
        </c:ser>
        <c:ser>
          <c:idx val="13"/>
          <c:order val="13"/>
          <c:tx>
            <c:strRef>
              <c:f>Gen_t_IRA!$A$17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Gen_t_IRA!$B$17:$E$17</c:f>
              <c:numCache>
                <c:formatCode>General</c:formatCode>
                <c:ptCount val="4"/>
                <c:pt idx="0">
                  <c:v>19.329596435673906</c:v>
                </c:pt>
                <c:pt idx="1">
                  <c:v>62.667937823784925</c:v>
                </c:pt>
                <c:pt idx="2">
                  <c:v>135.24490226469729</c:v>
                </c:pt>
                <c:pt idx="3">
                  <c:v>208.65176927036495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1E7-4E4C-BCDE-A1B2058A9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Gen_t_IRA!$B$20:$E$20</c:f>
              <c:numCache>
                <c:formatCode>General</c:formatCode>
                <c:ptCount val="4"/>
                <c:pt idx="0">
                  <c:v>1769.823305439789</c:v>
                </c:pt>
                <c:pt idx="1">
                  <c:v>1554.9033960969891</c:v>
                </c:pt>
                <c:pt idx="2">
                  <c:v>1304.7812500639625</c:v>
                </c:pt>
                <c:pt idx="3">
                  <c:v>872.93213693852499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1E7-4E4C-BCDE-A1B2058A9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22404605737724"/>
          <c:y val="0.15063598263692318"/>
          <c:w val="0.24806863866815615"/>
          <c:h val="0.698728034726153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Gen_t_IRAhicost!$A$4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Gen_t_IRAhicost!$B$4:$G$4</c:f>
              <c:numCache>
                <c:formatCode>General</c:formatCode>
                <c:ptCount val="6"/>
                <c:pt idx="0">
                  <c:v>803.82565855728296</c:v>
                </c:pt>
                <c:pt idx="1">
                  <c:v>778.59157364923271</c:v>
                </c:pt>
                <c:pt idx="2">
                  <c:v>795.43691092681649</c:v>
                </c:pt>
                <c:pt idx="3">
                  <c:v>780.8568821856303</c:v>
                </c:pt>
                <c:pt idx="4">
                  <c:v>785.29532122268949</c:v>
                </c:pt>
                <c:pt idx="5">
                  <c:v>778.66257563642807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FE-4D5B-8AA5-4A288A6010DA}"/>
            </c:ext>
          </c:extLst>
        </c:ser>
        <c:ser>
          <c:idx val="1"/>
          <c:order val="1"/>
          <c:tx>
            <c:strRef>
              <c:f>Gen_t_IRAhicost!$A$5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Gen_t_IRAhicost!$B$5:$G$5</c:f>
              <c:numCache>
                <c:formatCode>General</c:formatCode>
                <c:ptCount val="6"/>
                <c:pt idx="0">
                  <c:v>16.595127697137713</c:v>
                </c:pt>
                <c:pt idx="1">
                  <c:v>16.773678006906437</c:v>
                </c:pt>
                <c:pt idx="2">
                  <c:v>17.189152289005833</c:v>
                </c:pt>
                <c:pt idx="3">
                  <c:v>17.233532729820055</c:v>
                </c:pt>
                <c:pt idx="4">
                  <c:v>17.579560107942985</c:v>
                </c:pt>
                <c:pt idx="5">
                  <c:v>17.750778438758147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FE-4D5B-8AA5-4A288A6010DA}"/>
            </c:ext>
          </c:extLst>
        </c:ser>
        <c:ser>
          <c:idx val="2"/>
          <c:order val="2"/>
          <c:tx>
            <c:strRef>
              <c:f>Gen_t_IRAhicost!$A$6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Gen_t_IRAhicost!$B$6:$G$6</c:f>
              <c:numCache>
                <c:formatCode>General</c:formatCode>
                <c:ptCount val="6"/>
                <c:pt idx="0">
                  <c:v>234.72060661002476</c:v>
                </c:pt>
                <c:pt idx="1">
                  <c:v>273.76469184694713</c:v>
                </c:pt>
                <c:pt idx="2">
                  <c:v>275.06634662816555</c:v>
                </c:pt>
                <c:pt idx="3">
                  <c:v>266.51200094886786</c:v>
                </c:pt>
                <c:pt idx="4">
                  <c:v>275.90842508842883</c:v>
                </c:pt>
                <c:pt idx="5">
                  <c:v>283.46404023343632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FE-4D5B-8AA5-4A288A6010DA}"/>
            </c:ext>
          </c:extLst>
        </c:ser>
        <c:ser>
          <c:idx val="3"/>
          <c:order val="3"/>
          <c:tx>
            <c:strRef>
              <c:f>Gen_t_IRAhicost!$A$7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Gen_t_IRAhicost!$B$7:$G$7</c:f>
              <c:numCache>
                <c:formatCode>General</c:formatCode>
                <c:ptCount val="6"/>
                <c:pt idx="0">
                  <c:v>43.210443710992791</c:v>
                </c:pt>
                <c:pt idx="1">
                  <c:v>37.669986035822909</c:v>
                </c:pt>
                <c:pt idx="2">
                  <c:v>43.173901878194251</c:v>
                </c:pt>
                <c:pt idx="3">
                  <c:v>42.227088179057539</c:v>
                </c:pt>
                <c:pt idx="4">
                  <c:v>40.901431773681608</c:v>
                </c:pt>
                <c:pt idx="5">
                  <c:v>40.130811933187942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FE-4D5B-8AA5-4A288A6010DA}"/>
            </c:ext>
          </c:extLst>
        </c:ser>
        <c:ser>
          <c:idx val="4"/>
          <c:order val="4"/>
          <c:tx>
            <c:strRef>
              <c:f>Gen_t_IRAhicost!$A$8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FE-4D5B-8AA5-4A288A6010DA}"/>
            </c:ext>
          </c:extLst>
        </c:ser>
        <c:ser>
          <c:idx val="5"/>
          <c:order val="5"/>
          <c:tx>
            <c:strRef>
              <c:f>Gen_t_IRAhicost!$A$9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Gen_t_IRAhicost!$B$9:$G$9</c:f>
              <c:numCache>
                <c:formatCode>General</c:formatCode>
                <c:ptCount val="6"/>
                <c:pt idx="0">
                  <c:v>1266.070231168688</c:v>
                </c:pt>
                <c:pt idx="1">
                  <c:v>1099.747069756057</c:v>
                </c:pt>
                <c:pt idx="2">
                  <c:v>884.19533658296268</c:v>
                </c:pt>
                <c:pt idx="3">
                  <c:v>706.17620299104669</c:v>
                </c:pt>
                <c:pt idx="4">
                  <c:v>632.25471207928206</c:v>
                </c:pt>
                <c:pt idx="5">
                  <c:v>482.59029957498211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FE-4D5B-8AA5-4A288A6010DA}"/>
            </c:ext>
          </c:extLst>
        </c:ser>
        <c:ser>
          <c:idx val="6"/>
          <c:order val="6"/>
          <c:tx>
            <c:strRef>
              <c:f>Gen_t_IRAhicost!$A$10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8FE-4D5B-8AA5-4A288A6010DA}"/>
            </c:ext>
          </c:extLst>
        </c:ser>
        <c:ser>
          <c:idx val="7"/>
          <c:order val="7"/>
          <c:tx>
            <c:strRef>
              <c:f>Gen_t_IRAhicost!$A$11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Gen_t_IRAhicost!$B$11:$G$11</c:f>
              <c:numCache>
                <c:formatCode>General</c:formatCode>
                <c:ptCount val="6"/>
                <c:pt idx="0">
                  <c:v>1251.536004689106</c:v>
                </c:pt>
                <c:pt idx="1">
                  <c:v>1170.6690949581548</c:v>
                </c:pt>
                <c:pt idx="2">
                  <c:v>1002.6561244524504</c:v>
                </c:pt>
                <c:pt idx="3">
                  <c:v>1226.4755603007884</c:v>
                </c:pt>
                <c:pt idx="4">
                  <c:v>1092.9549000768895</c:v>
                </c:pt>
                <c:pt idx="5">
                  <c:v>1208.1479979877292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FE-4D5B-8AA5-4A288A6010DA}"/>
            </c:ext>
          </c:extLst>
        </c:ser>
        <c:ser>
          <c:idx val="8"/>
          <c:order val="8"/>
          <c:tx>
            <c:strRef>
              <c:f>Gen_t_IRAhicost!$A$12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8FE-4D5B-8AA5-4A288A6010DA}"/>
            </c:ext>
          </c:extLst>
        </c:ser>
        <c:ser>
          <c:idx val="9"/>
          <c:order val="9"/>
          <c:tx>
            <c:strRef>
              <c:f>Gen_t_IRAhicost!$A$13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5.4249210498693425E-7</c:v>
                </c:pt>
                <c:pt idx="3">
                  <c:v>1.0271495767314441E-5</c:v>
                </c:pt>
                <c:pt idx="4">
                  <c:v>2.1788771983903819E-6</c:v>
                </c:pt>
                <c:pt idx="5">
                  <c:v>4.1657216569921386E-6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8FE-4D5B-8AA5-4A288A6010DA}"/>
            </c:ext>
          </c:extLst>
        </c:ser>
        <c:ser>
          <c:idx val="10"/>
          <c:order val="10"/>
          <c:tx>
            <c:strRef>
              <c:f>Gen_t_IRAhicost!$A$14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Gen_t_IRAhicost!$B$14:$G$14</c:f>
              <c:numCache>
                <c:formatCode>General</c:formatCode>
                <c:ptCount val="6"/>
                <c:pt idx="0">
                  <c:v>183.81775604502053</c:v>
                </c:pt>
                <c:pt idx="1">
                  <c:v>370.39846019892684</c:v>
                </c:pt>
                <c:pt idx="2">
                  <c:v>512.51645286654036</c:v>
                </c:pt>
                <c:pt idx="3">
                  <c:v>535.45345553565687</c:v>
                </c:pt>
                <c:pt idx="4">
                  <c:v>820.00706820148685</c:v>
                </c:pt>
                <c:pt idx="5">
                  <c:v>1051.4078012561683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8FE-4D5B-8AA5-4A288A6010DA}"/>
            </c:ext>
          </c:extLst>
        </c:ser>
        <c:ser>
          <c:idx val="11"/>
          <c:order val="11"/>
          <c:tx>
            <c:strRef>
              <c:f>Gen_t_IRAhicost!$A$15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Gen_t_IRAhicost!$B$15:$G$15</c:f>
              <c:numCache>
                <c:formatCode>General</c:formatCode>
                <c:ptCount val="6"/>
                <c:pt idx="0">
                  <c:v>0</c:v>
                </c:pt>
                <c:pt idx="1">
                  <c:v>0.1140872294999708</c:v>
                </c:pt>
                <c:pt idx="2">
                  <c:v>18.759963366057967</c:v>
                </c:pt>
                <c:pt idx="3">
                  <c:v>87.699036256890167</c:v>
                </c:pt>
                <c:pt idx="4">
                  <c:v>134.70519984787714</c:v>
                </c:pt>
                <c:pt idx="5">
                  <c:v>135.48771745622426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8FE-4D5B-8AA5-4A288A6010DA}"/>
            </c:ext>
          </c:extLst>
        </c:ser>
        <c:ser>
          <c:idx val="12"/>
          <c:order val="12"/>
          <c:tx>
            <c:strRef>
              <c:f>Gen_t_IRAhicost!$A$16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Gen_t_IRAhicost!$B$16:$G$16</c:f>
              <c:numCache>
                <c:formatCode>General</c:formatCode>
                <c:ptCount val="6"/>
                <c:pt idx="0">
                  <c:v>23.137186353513737</c:v>
                </c:pt>
                <c:pt idx="1">
                  <c:v>111.52441255394214</c:v>
                </c:pt>
                <c:pt idx="2">
                  <c:v>328.09634379676544</c:v>
                </c:pt>
                <c:pt idx="3">
                  <c:v>361.19654551910088</c:v>
                </c:pt>
                <c:pt idx="4">
                  <c:v>383.88793637204913</c:v>
                </c:pt>
                <c:pt idx="5">
                  <c:v>490.77778714505445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8FE-4D5B-8AA5-4A288A6010DA}"/>
            </c:ext>
          </c:extLst>
        </c:ser>
        <c:ser>
          <c:idx val="13"/>
          <c:order val="13"/>
          <c:tx>
            <c:strRef>
              <c:f>Gen_t_IRAhicost!$A$17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Gen_t_IRAhicost!$B$17:$G$17</c:f>
              <c:numCache>
                <c:formatCode>General</c:formatCode>
                <c:ptCount val="6"/>
                <c:pt idx="0">
                  <c:v>19.329596435747153</c:v>
                </c:pt>
                <c:pt idx="1">
                  <c:v>62.261595835850599</c:v>
                </c:pt>
                <c:pt idx="2">
                  <c:v>135.8240002294838</c:v>
                </c:pt>
                <c:pt idx="3">
                  <c:v>204.6743591953001</c:v>
                </c:pt>
                <c:pt idx="4">
                  <c:v>262.84669233256852</c:v>
                </c:pt>
                <c:pt idx="5">
                  <c:v>291.7181194134165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8FE-4D5B-8AA5-4A288A601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Gen_t_IRAhicost!$B$20:$G$20</c:f>
              <c:numCache>
                <c:formatCode>General</c:formatCode>
                <c:ptCount val="6"/>
                <c:pt idx="0">
                  <c:v>1769.8233051733337</c:v>
                </c:pt>
                <c:pt idx="1">
                  <c:v>1553.4241266887745</c:v>
                </c:pt>
                <c:pt idx="2">
                  <c:v>1272.5607539950176</c:v>
                </c:pt>
                <c:pt idx="3">
                  <c:v>1186.9198229848939</c:v>
                </c:pt>
                <c:pt idx="4">
                  <c:v>1052.9134848456595</c:v>
                </c:pt>
                <c:pt idx="5">
                  <c:v>944.90826339735293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8FE-4D5B-8AA5-4A288A601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22404605737724"/>
          <c:y val="0.15063598263692318"/>
          <c:w val="0.24806863866815615"/>
          <c:h val="0.698728034726153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Gen_t_IRAhicost!$A$4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Gen_t_IRAhicost!$B$4:$G$4</c:f>
              <c:numCache>
                <c:formatCode>General</c:formatCode>
                <c:ptCount val="6"/>
                <c:pt idx="0">
                  <c:v>803.82565855728296</c:v>
                </c:pt>
                <c:pt idx="1">
                  <c:v>778.59157364923271</c:v>
                </c:pt>
                <c:pt idx="2">
                  <c:v>795.43691092681649</c:v>
                </c:pt>
                <c:pt idx="3">
                  <c:v>780.8568821856303</c:v>
                </c:pt>
                <c:pt idx="4">
                  <c:v>785.29532122268949</c:v>
                </c:pt>
                <c:pt idx="5">
                  <c:v>778.66257563642807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FA-4952-BD32-AED3BF6B9935}"/>
            </c:ext>
          </c:extLst>
        </c:ser>
        <c:ser>
          <c:idx val="1"/>
          <c:order val="1"/>
          <c:tx>
            <c:strRef>
              <c:f>Gen_t_IRAhicost!$A$5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Gen_t_IRAhicost!$B$5:$G$5</c:f>
              <c:numCache>
                <c:formatCode>General</c:formatCode>
                <c:ptCount val="6"/>
                <c:pt idx="0">
                  <c:v>16.595127697137713</c:v>
                </c:pt>
                <c:pt idx="1">
                  <c:v>16.773678006906437</c:v>
                </c:pt>
                <c:pt idx="2">
                  <c:v>17.189152289005833</c:v>
                </c:pt>
                <c:pt idx="3">
                  <c:v>17.233532729820055</c:v>
                </c:pt>
                <c:pt idx="4">
                  <c:v>17.579560107942985</c:v>
                </c:pt>
                <c:pt idx="5">
                  <c:v>17.750778438758147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FA-4952-BD32-AED3BF6B9935}"/>
            </c:ext>
          </c:extLst>
        </c:ser>
        <c:ser>
          <c:idx val="2"/>
          <c:order val="2"/>
          <c:tx>
            <c:strRef>
              <c:f>Gen_t_IRAhicost!$A$6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Gen_t_IRAhicost!$B$6:$G$6</c:f>
              <c:numCache>
                <c:formatCode>General</c:formatCode>
                <c:ptCount val="6"/>
                <c:pt idx="0">
                  <c:v>234.72060661002476</c:v>
                </c:pt>
                <c:pt idx="1">
                  <c:v>273.76469184694713</c:v>
                </c:pt>
                <c:pt idx="2">
                  <c:v>275.06634662816555</c:v>
                </c:pt>
                <c:pt idx="3">
                  <c:v>266.51200094886786</c:v>
                </c:pt>
                <c:pt idx="4">
                  <c:v>275.90842508842883</c:v>
                </c:pt>
                <c:pt idx="5">
                  <c:v>283.46404023343632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FA-4952-BD32-AED3BF6B9935}"/>
            </c:ext>
          </c:extLst>
        </c:ser>
        <c:ser>
          <c:idx val="3"/>
          <c:order val="3"/>
          <c:tx>
            <c:strRef>
              <c:f>Gen_t_IRAhicost!$A$7</c:f>
              <c:strCache>
                <c:ptCount val="1"/>
                <c:pt idx="0">
                  <c:v>Other/Bio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Gen_t_IRAhicost!$B$7:$G$7</c:f>
              <c:numCache>
                <c:formatCode>General</c:formatCode>
                <c:ptCount val="6"/>
                <c:pt idx="0">
                  <c:v>43.210443710992791</c:v>
                </c:pt>
                <c:pt idx="1">
                  <c:v>37.669986035822909</c:v>
                </c:pt>
                <c:pt idx="2">
                  <c:v>43.173901878194251</c:v>
                </c:pt>
                <c:pt idx="3">
                  <c:v>42.227088179057539</c:v>
                </c:pt>
                <c:pt idx="4">
                  <c:v>40.901431773681608</c:v>
                </c:pt>
                <c:pt idx="5">
                  <c:v>40.130811933187942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FA-4952-BD32-AED3BF6B9935}"/>
            </c:ext>
          </c:extLst>
        </c:ser>
        <c:ser>
          <c:idx val="4"/>
          <c:order val="4"/>
          <c:tx>
            <c:strRef>
              <c:f>Gen_t_IRAhicost!$A$8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FA-4952-BD32-AED3BF6B9935}"/>
            </c:ext>
          </c:extLst>
        </c:ser>
        <c:ser>
          <c:idx val="5"/>
          <c:order val="5"/>
          <c:tx>
            <c:strRef>
              <c:f>Gen_t_IRAhicost!$A$9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Gen_t_IRAhicost!$B$9:$G$9</c:f>
              <c:numCache>
                <c:formatCode>General</c:formatCode>
                <c:ptCount val="6"/>
                <c:pt idx="0">
                  <c:v>1266.070231168688</c:v>
                </c:pt>
                <c:pt idx="1">
                  <c:v>1099.747069756057</c:v>
                </c:pt>
                <c:pt idx="2">
                  <c:v>884.19533658296268</c:v>
                </c:pt>
                <c:pt idx="3">
                  <c:v>706.17620299104669</c:v>
                </c:pt>
                <c:pt idx="4">
                  <c:v>632.25471207928206</c:v>
                </c:pt>
                <c:pt idx="5">
                  <c:v>482.59029957498211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FA-4952-BD32-AED3BF6B9935}"/>
            </c:ext>
          </c:extLst>
        </c:ser>
        <c:ser>
          <c:idx val="6"/>
          <c:order val="6"/>
          <c:tx>
            <c:strRef>
              <c:f>Gen_t_IRAhicost!$A$10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FFA-4952-BD32-AED3BF6B9935}"/>
            </c:ext>
          </c:extLst>
        </c:ser>
        <c:ser>
          <c:idx val="7"/>
          <c:order val="7"/>
          <c:tx>
            <c:strRef>
              <c:f>Gen_t_IRAhicost!$A$11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Gen_t_IRAhicost!$B$11:$G$11</c:f>
              <c:numCache>
                <c:formatCode>General</c:formatCode>
                <c:ptCount val="6"/>
                <c:pt idx="0">
                  <c:v>1251.536004689106</c:v>
                </c:pt>
                <c:pt idx="1">
                  <c:v>1170.6690949581548</c:v>
                </c:pt>
                <c:pt idx="2">
                  <c:v>1002.6561244524504</c:v>
                </c:pt>
                <c:pt idx="3">
                  <c:v>1226.4755603007884</c:v>
                </c:pt>
                <c:pt idx="4">
                  <c:v>1092.9549000768895</c:v>
                </c:pt>
                <c:pt idx="5">
                  <c:v>1208.1479979877292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FFA-4952-BD32-AED3BF6B9935}"/>
            </c:ext>
          </c:extLst>
        </c:ser>
        <c:ser>
          <c:idx val="8"/>
          <c:order val="8"/>
          <c:tx>
            <c:strRef>
              <c:f>Gen_t_IRAhicost!$A$12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FFA-4952-BD32-AED3BF6B9935}"/>
            </c:ext>
          </c:extLst>
        </c:ser>
        <c:ser>
          <c:idx val="9"/>
          <c:order val="9"/>
          <c:tx>
            <c:strRef>
              <c:f>Gen_t_IRAhicost!$A$13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EF71E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5.4249210498693425E-7</c:v>
                </c:pt>
                <c:pt idx="3">
                  <c:v>1.0271495767314441E-5</c:v>
                </c:pt>
                <c:pt idx="4">
                  <c:v>2.1788771983903819E-6</c:v>
                </c:pt>
                <c:pt idx="5">
                  <c:v>4.1657216569921386E-6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FFA-4952-BD32-AED3BF6B9935}"/>
            </c:ext>
          </c:extLst>
        </c:ser>
        <c:ser>
          <c:idx val="10"/>
          <c:order val="10"/>
          <c:tx>
            <c:strRef>
              <c:f>Gen_t_IRAhicost!$A$14</c:f>
              <c:strCache>
                <c:ptCount val="1"/>
                <c:pt idx="0">
                  <c:v>Wind (Land-Based)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Gen_t_IRAhicost!$B$14:$G$14</c:f>
              <c:numCache>
                <c:formatCode>General</c:formatCode>
                <c:ptCount val="6"/>
                <c:pt idx="0">
                  <c:v>183.81775604502053</c:v>
                </c:pt>
                <c:pt idx="1">
                  <c:v>370.39846019892684</c:v>
                </c:pt>
                <c:pt idx="2">
                  <c:v>512.51645286654036</c:v>
                </c:pt>
                <c:pt idx="3">
                  <c:v>535.45345553565687</c:v>
                </c:pt>
                <c:pt idx="4">
                  <c:v>820.00706820148685</c:v>
                </c:pt>
                <c:pt idx="5">
                  <c:v>1051.4078012561683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FA-4952-BD32-AED3BF6B9935}"/>
            </c:ext>
          </c:extLst>
        </c:ser>
        <c:ser>
          <c:idx val="11"/>
          <c:order val="11"/>
          <c:tx>
            <c:strRef>
              <c:f>Gen_t_IRAhicost!$A$15</c:f>
              <c:strCache>
                <c:ptCount val="1"/>
                <c:pt idx="0">
                  <c:v>Wind (Offshore)</c:v>
                </c:pt>
              </c:strCache>
            </c:strRef>
          </c:tx>
          <c:spPr>
            <a:solidFill>
              <a:srgbClr val="4BAC62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Gen_t_IRAhicost!$B$15:$G$15</c:f>
              <c:numCache>
                <c:formatCode>General</c:formatCode>
                <c:ptCount val="6"/>
                <c:pt idx="0">
                  <c:v>0</c:v>
                </c:pt>
                <c:pt idx="1">
                  <c:v>0.1140872294999708</c:v>
                </c:pt>
                <c:pt idx="2">
                  <c:v>18.759963366057967</c:v>
                </c:pt>
                <c:pt idx="3">
                  <c:v>87.699036256890167</c:v>
                </c:pt>
                <c:pt idx="4">
                  <c:v>134.70519984787714</c:v>
                </c:pt>
                <c:pt idx="5">
                  <c:v>135.48771745622426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FFA-4952-BD32-AED3BF6B9935}"/>
            </c:ext>
          </c:extLst>
        </c:ser>
        <c:ser>
          <c:idx val="12"/>
          <c:order val="12"/>
          <c:tx>
            <c:strRef>
              <c:f>Gen_t_IRAhicost!$A$16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rgbClr val="FFC500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Gen_t_IRAhicost!$B$16:$G$16</c:f>
              <c:numCache>
                <c:formatCode>General</c:formatCode>
                <c:ptCount val="6"/>
                <c:pt idx="0">
                  <c:v>23.137186353513737</c:v>
                </c:pt>
                <c:pt idx="1">
                  <c:v>111.52441255394214</c:v>
                </c:pt>
                <c:pt idx="2">
                  <c:v>328.09634379676544</c:v>
                </c:pt>
                <c:pt idx="3">
                  <c:v>361.19654551910088</c:v>
                </c:pt>
                <c:pt idx="4">
                  <c:v>383.88793637204913</c:v>
                </c:pt>
                <c:pt idx="5">
                  <c:v>490.77778714505445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FA-4952-BD32-AED3BF6B9935}"/>
            </c:ext>
          </c:extLst>
        </c:ser>
        <c:ser>
          <c:idx val="13"/>
          <c:order val="13"/>
          <c:tx>
            <c:strRef>
              <c:f>Gen_t_IRAhicost!$A$17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rgbClr val="FFE79B"/>
            </a:solidFill>
            <a:ln w="25400">
              <a:noFill/>
            </a:ln>
            <a:effectLst/>
          </c:spPr>
          <c:cat>
            <c:strRef>
              <c:f>Gen_t_IRAhicost!$B$3:$G$3</c:f>
              <c:strCach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strCache>
            </c:strRef>
          </c:cat>
          <c:val>
            <c:numRef>
              <c:f>Gen_t_IRAhicost!$B$17:$G$17</c:f>
              <c:numCache>
                <c:formatCode>General</c:formatCode>
                <c:ptCount val="6"/>
                <c:pt idx="0">
                  <c:v>19.329596435747153</c:v>
                </c:pt>
                <c:pt idx="1">
                  <c:v>62.261595835850599</c:v>
                </c:pt>
                <c:pt idx="2">
                  <c:v>135.8240002294838</c:v>
                </c:pt>
                <c:pt idx="3">
                  <c:v>204.6743591953001</c:v>
                </c:pt>
                <c:pt idx="4">
                  <c:v>262.84669233256852</c:v>
                </c:pt>
                <c:pt idx="5">
                  <c:v>291.7181194134165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FFA-4952-BD32-AED3BF6B9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08568"/>
        <c:axId val="776206272"/>
      </c:areaChart>
      <c:scatterChart>
        <c:scatterStyle val="lineMarker"/>
        <c:varyColors val="0"/>
        <c:ser>
          <c:idx val="14"/>
          <c:order val="14"/>
          <c:tx>
            <c:v>Emissions</c:v>
          </c:tx>
          <c:spPr>
            <a:ln w="28575" cap="rnd">
              <a:solidFill>
                <a:srgbClr val="5A9AD5"/>
              </a:solidFill>
              <a:round/>
            </a:ln>
            <a:effectLst/>
          </c:spPr>
          <c:marker>
            <c:symbol val="none"/>
          </c:marker>
          <c:yVal>
            <c:numRef>
              <c:f>Gen_t_IRAhicost!$B$20:$G$20</c:f>
              <c:numCache>
                <c:formatCode>General</c:formatCode>
                <c:ptCount val="6"/>
                <c:pt idx="0">
                  <c:v>1769.8233051733337</c:v>
                </c:pt>
                <c:pt idx="1">
                  <c:v>1553.4241266887745</c:v>
                </c:pt>
                <c:pt idx="2">
                  <c:v>1272.5607539950176</c:v>
                </c:pt>
                <c:pt idx="3">
                  <c:v>1186.9198229848939</c:v>
                </c:pt>
                <c:pt idx="4">
                  <c:v>1052.9134848456595</c:v>
                </c:pt>
                <c:pt idx="5">
                  <c:v>944.90826339735293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FFA-4952-BD32-AED3BF6B9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16872"/>
        <c:axId val="781089664"/>
      </c:scatterChart>
      <c:catAx>
        <c:axId val="77620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6272"/>
        <c:crosses val="autoZero"/>
        <c:auto val="1"/>
        <c:lblAlgn val="ctr"/>
        <c:lblOffset val="100"/>
        <c:noMultiLvlLbl val="0"/>
      </c:catAx>
      <c:valAx>
        <c:axId val="776206272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76208568"/>
        <c:crosses val="autoZero"/>
        <c:crossBetween val="midCat"/>
        <c:majorUnit val="1000"/>
      </c:valAx>
      <c:valAx>
        <c:axId val="781089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Sector 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(Mt-CO</a:t>
                </a:r>
                <a:r>
                  <a:rPr lang="en-US" sz="1400" b="1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86216872"/>
        <c:crosses val="max"/>
        <c:crossBetween val="midCat"/>
        <c:majorUnit val="400"/>
      </c:valAx>
      <c:valAx>
        <c:axId val="786216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8108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326571</xdr:colOff>
      <xdr:row>2</xdr:row>
      <xdr:rowOff>7263</xdr:rowOff>
    </xdr:from>
    <xdr:to>
      <xdr:col>20</xdr:col>
      <xdr:colOff>589643</xdr:colOff>
      <xdr:row>31</xdr:row>
      <xdr:rowOff>74386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45FFD763-CF92-2E3E-58A6-A0640268D302}"/>
            </a:ext>
          </a:extLst>
        </xdr:cNvPr>
        <xdr:cNvGrpSpPr/>
      </xdr:nvGrpSpPr>
      <xdr:grpSpPr>
        <a:xfrm>
          <a:off x="1542142" y="370120"/>
          <a:ext cx="11203215" cy="5328552"/>
          <a:chOff x="1542142" y="370120"/>
          <a:chExt cx="11203215" cy="5328552"/>
        </a:xfrm>
      </xdr:grpSpPr>
      <xdr:grpSp>
        <xdr:nvGrpSpPr>
          <xdr:cNvPr id="4" name="Group 3">
            <a:extLst>
              <a:ext uri="{FF2B5EF4-FFF2-40B4-BE49-F238E27FC236}">
                <a16:creationId xmlns:a16="http://schemas.microsoft.com/office/drawing/2014/main" id="{D84EC477-0DC5-685D-74CE-CA7F11D7E733}"/>
              </a:ext>
            </a:extLst>
          </xdr:cNvPr>
          <xdr:cNvGrpSpPr/>
        </xdr:nvGrpSpPr>
        <xdr:grpSpPr>
          <a:xfrm>
            <a:off x="1542142" y="544284"/>
            <a:ext cx="11203215" cy="5154388"/>
            <a:chOff x="1542142" y="544284"/>
            <a:chExt cx="11203215" cy="5154388"/>
          </a:xfrm>
        </xdr:grpSpPr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8A5BE50-B292-41C8-8588-00D7377CAE22}"/>
                </a:ext>
              </a:extLst>
            </xdr:cNvPr>
            <xdr:cNvGraphicFramePr>
              <a:graphicFrameLocks/>
            </xdr:cNvGraphicFramePr>
          </xdr:nvGraphicFramePr>
          <xdr:xfrm>
            <a:off x="1542142" y="544286"/>
            <a:ext cx="6508751" cy="515438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7BA67A28-AF70-4977-BC94-B9FCD43E196D}"/>
                </a:ext>
              </a:extLst>
            </xdr:cNvPr>
            <xdr:cNvGraphicFramePr>
              <a:graphicFrameLocks/>
            </xdr:cNvGraphicFramePr>
          </xdr:nvGraphicFramePr>
          <xdr:xfrm>
            <a:off x="7982857" y="544284"/>
            <a:ext cx="4762500" cy="515438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21111830-7325-D79F-0E44-9601EFCA53AF}"/>
              </a:ext>
            </a:extLst>
          </xdr:cNvPr>
          <xdr:cNvSpPr txBox="1"/>
        </xdr:nvSpPr>
        <xdr:spPr>
          <a:xfrm>
            <a:off x="2449286" y="371931"/>
            <a:ext cx="2948214" cy="3078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en-US" sz="1400" b="1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</a:rPr>
              <a:t>Reference Costs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4EA1EDA2-ED3A-44B7-B730-A8A64AFF8EE6}"/>
              </a:ext>
            </a:extLst>
          </xdr:cNvPr>
          <xdr:cNvSpPr txBox="1"/>
        </xdr:nvSpPr>
        <xdr:spPr>
          <a:xfrm>
            <a:off x="8897255" y="370120"/>
            <a:ext cx="2948214" cy="3078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en-US" sz="1400" b="1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</a:rPr>
              <a:t>Higher Costs</a:t>
            </a:r>
          </a:p>
        </xdr:txBody>
      </xdr:sp>
    </xdr:grpSp>
    <xdr:clientData/>
  </xdr:twoCellAnchor>
  <xdr:twoCellAnchor>
    <xdr:from>
      <xdr:col>2</xdr:col>
      <xdr:colOff>63500</xdr:colOff>
      <xdr:row>35</xdr:row>
      <xdr:rowOff>16329</xdr:rowOff>
    </xdr:from>
    <xdr:to>
      <xdr:col>20</xdr:col>
      <xdr:colOff>381000</xdr:colOff>
      <xdr:row>64</xdr:row>
      <xdr:rowOff>74388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7B93C0A4-21EF-1A8D-745F-466DCA87BA20}"/>
            </a:ext>
          </a:extLst>
        </xdr:cNvPr>
        <xdr:cNvGrpSpPr/>
      </xdr:nvGrpSpPr>
      <xdr:grpSpPr>
        <a:xfrm>
          <a:off x="1279071" y="6366329"/>
          <a:ext cx="11257643" cy="5319488"/>
          <a:chOff x="1279071" y="6366329"/>
          <a:chExt cx="11257643" cy="5319488"/>
        </a:xfrm>
      </xdr:grpSpPr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50280BFA-ADDF-4D15-B84C-9CD0650FCE4C}"/>
              </a:ext>
            </a:extLst>
          </xdr:cNvPr>
          <xdr:cNvGraphicFramePr>
            <a:graphicFrameLocks/>
          </xdr:cNvGraphicFramePr>
        </xdr:nvGraphicFramePr>
        <xdr:xfrm>
          <a:off x="1279071" y="6531431"/>
          <a:ext cx="6508750" cy="515438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9" name="Chart 8">
            <a:extLst>
              <a:ext uri="{FF2B5EF4-FFF2-40B4-BE49-F238E27FC236}">
                <a16:creationId xmlns:a16="http://schemas.microsoft.com/office/drawing/2014/main" id="{B1D0882D-ECA5-4F75-A4C1-5D4FA3FEB073}"/>
              </a:ext>
            </a:extLst>
          </xdr:cNvPr>
          <xdr:cNvGraphicFramePr>
            <a:graphicFrameLocks/>
          </xdr:cNvGraphicFramePr>
        </xdr:nvGraphicFramePr>
        <xdr:xfrm>
          <a:off x="7774214" y="6531429"/>
          <a:ext cx="4762500" cy="515438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2D228767-B48B-4583-ACD3-A2292D81233A}"/>
              </a:ext>
            </a:extLst>
          </xdr:cNvPr>
          <xdr:cNvSpPr txBox="1"/>
        </xdr:nvSpPr>
        <xdr:spPr>
          <a:xfrm>
            <a:off x="2177138" y="6368143"/>
            <a:ext cx="2948214" cy="3078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1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</a:rPr>
              <a:t>IRA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C2EBD986-4C8F-4597-BA34-10B0C7E8B2E9}"/>
              </a:ext>
            </a:extLst>
          </xdr:cNvPr>
          <xdr:cNvSpPr txBox="1"/>
        </xdr:nvSpPr>
        <xdr:spPr>
          <a:xfrm>
            <a:off x="8661389" y="6366329"/>
            <a:ext cx="2948214" cy="3078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1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</a:rPr>
              <a:t>IRA, CBO Budget </a:t>
            </a:r>
            <a:r>
              <a:rPr lang="en-US" sz="1400" b="1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</a:rPr>
              <a:t>Constraint</a:t>
            </a:r>
            <a:endParaRPr lang="en-US" sz="1400" b="1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566964</xdr:colOff>
      <xdr:row>3</xdr:row>
      <xdr:rowOff>179612</xdr:rowOff>
    </xdr:from>
    <xdr:to>
      <xdr:col>20</xdr:col>
      <xdr:colOff>390072</xdr:colOff>
      <xdr:row>32</xdr:row>
      <xdr:rowOff>72570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9DB0F5-4A8A-71E7-3F02-F919F2D0C7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408216</xdr:colOff>
      <xdr:row>4</xdr:row>
      <xdr:rowOff>0</xdr:rowOff>
    </xdr:from>
    <xdr:to>
      <xdr:col>28</xdr:col>
      <xdr:colOff>308430</xdr:colOff>
      <xdr:row>32</xdr:row>
      <xdr:rowOff>74386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25A92E-E2DB-44A8-8BE3-B1A703EFE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90715</xdr:colOff>
      <xdr:row>35</xdr:row>
      <xdr:rowOff>0</xdr:rowOff>
    </xdr:from>
    <xdr:to>
      <xdr:col>20</xdr:col>
      <xdr:colOff>521608</xdr:colOff>
      <xdr:row>63</xdr:row>
      <xdr:rowOff>74386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B28D14-39F7-4C31-ABFD-46FF56461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566964</xdr:colOff>
      <xdr:row>3</xdr:row>
      <xdr:rowOff>179612</xdr:rowOff>
    </xdr:from>
    <xdr:to>
      <xdr:col>20</xdr:col>
      <xdr:colOff>390072</xdr:colOff>
      <xdr:row>32</xdr:row>
      <xdr:rowOff>72570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787AF7-FFA7-4808-859E-E6B3B1EE16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408216</xdr:colOff>
      <xdr:row>4</xdr:row>
      <xdr:rowOff>0</xdr:rowOff>
    </xdr:from>
    <xdr:to>
      <xdr:col>28</xdr:col>
      <xdr:colOff>308430</xdr:colOff>
      <xdr:row>32</xdr:row>
      <xdr:rowOff>74386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B2105D-E1CB-4EC5-9971-652E36989B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566964</xdr:colOff>
      <xdr:row>3</xdr:row>
      <xdr:rowOff>179612</xdr:rowOff>
    </xdr:from>
    <xdr:to>
      <xdr:col>20</xdr:col>
      <xdr:colOff>390072</xdr:colOff>
      <xdr:row>32</xdr:row>
      <xdr:rowOff>72570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800B45-C5F6-4A18-B315-7435EB030E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408216</xdr:colOff>
      <xdr:row>4</xdr:row>
      <xdr:rowOff>0</xdr:rowOff>
    </xdr:from>
    <xdr:to>
      <xdr:col>28</xdr:col>
      <xdr:colOff>308430</xdr:colOff>
      <xdr:row>32</xdr:row>
      <xdr:rowOff>74386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D00E0B9-CE38-402D-9DAE-12FDC50F4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9072</xdr:colOff>
      <xdr:row>38</xdr:row>
      <xdr:rowOff>136071</xdr:rowOff>
    </xdr:from>
    <xdr:to>
      <xdr:col>27</xdr:col>
      <xdr:colOff>517072</xdr:colOff>
      <xdr:row>67</xdr:row>
      <xdr:rowOff>29029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8C5A47-646A-4533-BF61-D35EFFAE9D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</xdr:colOff>
      <xdr:row>23</xdr:row>
      <xdr:rowOff>88900</xdr:rowOff>
    </xdr:from>
    <xdr:to>
      <xdr:col>24</xdr:col>
      <xdr:colOff>213530</xdr:colOff>
      <xdr:row>47</xdr:row>
      <xdr:rowOff>49139</xdr:rowOff>
    </xdr:to>
    <xdr:grpSp>
      <xdr:nvGrpSpPr>
        <xdr:cNvPr id="45" name="Group 44">
          <a:extLst>
            <a:ext uri="{FF2B5EF4-FFF2-40B4-BE49-F238E27FC236}">
              <a16:creationId xmlns:a16="http://schemas.microsoft.com/office/drawing/2014/main" id="{6E7F376F-9D08-49D6-8946-7B3BD6B311A3}"/>
            </a:ext>
          </a:extLst>
        </xdr:cNvPr>
        <xdr:cNvGrpSpPr/>
      </xdr:nvGrpSpPr>
      <xdr:grpSpPr>
        <a:xfrm>
          <a:off x="9880600" y="4373033"/>
          <a:ext cx="8756397" cy="4430639"/>
          <a:chOff x="9880600" y="4373033"/>
          <a:chExt cx="8248397" cy="4430639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C7E10E1F-B20D-4F24-B69D-88C5CFB3E929}"/>
              </a:ext>
            </a:extLst>
          </xdr:cNvPr>
          <xdr:cNvGrpSpPr/>
        </xdr:nvGrpSpPr>
        <xdr:grpSpPr>
          <a:xfrm>
            <a:off x="16611600" y="5020733"/>
            <a:ext cx="1517397" cy="2816635"/>
            <a:chOff x="6806673" y="2144788"/>
            <a:chExt cx="1517397" cy="2816635"/>
          </a:xfrm>
        </xdr:grpSpPr>
        <xdr:grpSp>
          <xdr:nvGrpSpPr>
            <xdr:cNvPr id="4" name="Group 3">
              <a:extLst>
                <a:ext uri="{FF2B5EF4-FFF2-40B4-BE49-F238E27FC236}">
                  <a16:creationId xmlns:a16="http://schemas.microsoft.com/office/drawing/2014/main" id="{6CD81A15-CE94-48D1-A9A5-161771DE45BF}"/>
                </a:ext>
              </a:extLst>
            </xdr:cNvPr>
            <xdr:cNvGrpSpPr/>
          </xdr:nvGrpSpPr>
          <xdr:grpSpPr>
            <a:xfrm>
              <a:off x="6806673" y="2144788"/>
              <a:ext cx="1517397" cy="976064"/>
              <a:chOff x="6806673" y="1816892"/>
              <a:chExt cx="1517397" cy="976064"/>
            </a:xfrm>
          </xdr:grpSpPr>
          <xdr:sp macro="" textlink="">
            <xdr:nvSpPr>
              <xdr:cNvPr id="20" name="Rectangle 19">
                <a:extLst>
                  <a:ext uri="{FF2B5EF4-FFF2-40B4-BE49-F238E27FC236}">
                    <a16:creationId xmlns:a16="http://schemas.microsoft.com/office/drawing/2014/main" id="{03768709-7F59-4656-9C07-5945C148352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2369065"/>
                <a:ext cx="145708" cy="130637"/>
              </a:xfrm>
              <a:prstGeom prst="rect">
                <a:avLst/>
              </a:prstGeom>
              <a:solidFill>
                <a:srgbClr val="FFC000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21" name="Rectangle 20">
                <a:extLst>
                  <a:ext uri="{FF2B5EF4-FFF2-40B4-BE49-F238E27FC236}">
                    <a16:creationId xmlns:a16="http://schemas.microsoft.com/office/drawing/2014/main" id="{DDC20F5B-D446-41A3-B4AA-7B58B52DAD62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2329203"/>
                <a:ext cx="958238" cy="215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Solar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22" name="Rectangle 21">
                <a:extLst>
                  <a:ext uri="{FF2B5EF4-FFF2-40B4-BE49-F238E27FC236}">
                    <a16:creationId xmlns:a16="http://schemas.microsoft.com/office/drawing/2014/main" id="{D3040594-BC3A-4F59-90D7-54B037A5AC4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2621571"/>
                <a:ext cx="145708" cy="130637"/>
              </a:xfrm>
              <a:prstGeom prst="rect">
                <a:avLst/>
              </a:prstGeom>
              <a:solidFill>
                <a:srgbClr val="92D050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23" name="Rectangle 22">
                <a:extLst>
                  <a:ext uri="{FF2B5EF4-FFF2-40B4-BE49-F238E27FC236}">
                    <a16:creationId xmlns:a16="http://schemas.microsoft.com/office/drawing/2014/main" id="{841B2EE4-352F-47D2-BA76-F5C2998AC916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2587757"/>
                <a:ext cx="415509" cy="2051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Wind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24" name="Rectangle 23">
                <a:extLst>
                  <a:ext uri="{FF2B5EF4-FFF2-40B4-BE49-F238E27FC236}">
                    <a16:creationId xmlns:a16="http://schemas.microsoft.com/office/drawing/2014/main" id="{A2077E94-E143-4A87-964C-DA0016D7C992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1850706"/>
                <a:ext cx="145708" cy="130637"/>
              </a:xfrm>
              <a:prstGeom prst="rect">
                <a:avLst/>
              </a:prstGeom>
              <a:solidFill>
                <a:srgbClr val="A440DC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25" name="Rectangle 24">
                <a:extLst>
                  <a:ext uri="{FF2B5EF4-FFF2-40B4-BE49-F238E27FC236}">
                    <a16:creationId xmlns:a16="http://schemas.microsoft.com/office/drawing/2014/main" id="{B39F2631-1FF5-4264-86D2-A54FE9970D5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1816892"/>
                <a:ext cx="1315484" cy="215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Storage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26" name="Rectangle 25">
                <a:extLst>
                  <a:ext uri="{FF2B5EF4-FFF2-40B4-BE49-F238E27FC236}">
                    <a16:creationId xmlns:a16="http://schemas.microsoft.com/office/drawing/2014/main" id="{15D3136B-35FA-47E4-8B9C-875DA2B8F35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2107747"/>
                <a:ext cx="145708" cy="130637"/>
              </a:xfrm>
              <a:prstGeom prst="rect">
                <a:avLst/>
              </a:prstGeom>
              <a:solidFill>
                <a:srgbClr val="EF71E0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27" name="Rectangle 26">
                <a:extLst>
                  <a:ext uri="{FF2B5EF4-FFF2-40B4-BE49-F238E27FC236}">
                    <a16:creationId xmlns:a16="http://schemas.microsoft.com/office/drawing/2014/main" id="{DE6CEF38-5B68-4CC0-B80C-A05F33981CC1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5" y="2072421"/>
                <a:ext cx="1259281" cy="215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Hydrogen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</xdr:grpSp>
        <xdr:grpSp>
          <xdr:nvGrpSpPr>
            <xdr:cNvPr id="5" name="Group 4">
              <a:extLst>
                <a:ext uri="{FF2B5EF4-FFF2-40B4-BE49-F238E27FC236}">
                  <a16:creationId xmlns:a16="http://schemas.microsoft.com/office/drawing/2014/main" id="{CFA811AB-D009-498A-BBFF-F52FE758A888}"/>
                </a:ext>
              </a:extLst>
            </xdr:cNvPr>
            <xdr:cNvGrpSpPr/>
          </xdr:nvGrpSpPr>
          <xdr:grpSpPr>
            <a:xfrm>
              <a:off x="6806673" y="3189945"/>
              <a:ext cx="1439518" cy="1771478"/>
              <a:chOff x="6806673" y="3189945"/>
              <a:chExt cx="1439518" cy="1771478"/>
            </a:xfrm>
          </xdr:grpSpPr>
          <xdr:sp macro="" textlink="">
            <xdr:nvSpPr>
              <xdr:cNvPr id="6" name="Rectangle 5">
                <a:extLst>
                  <a:ext uri="{FF2B5EF4-FFF2-40B4-BE49-F238E27FC236}">
                    <a16:creationId xmlns:a16="http://schemas.microsoft.com/office/drawing/2014/main" id="{749F21B4-FC8F-4189-92CB-8BAEEB2A83B3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3477506"/>
                <a:ext cx="145708" cy="130637"/>
              </a:xfrm>
              <a:prstGeom prst="rect">
                <a:avLst/>
              </a:prstGeom>
              <a:solidFill>
                <a:srgbClr val="F79646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7" name="Rectangle 6">
                <a:extLst>
                  <a:ext uri="{FF2B5EF4-FFF2-40B4-BE49-F238E27FC236}">
                    <a16:creationId xmlns:a16="http://schemas.microsoft.com/office/drawing/2014/main" id="{2EB956E8-28C2-4E28-A31C-5D6B2D36E6D8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3436132"/>
                <a:ext cx="1157772" cy="21916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Gas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8" name="Rectangle 7">
                <a:extLst>
                  <a:ext uri="{FF2B5EF4-FFF2-40B4-BE49-F238E27FC236}">
                    <a16:creationId xmlns:a16="http://schemas.microsoft.com/office/drawing/2014/main" id="{7D7C870F-F316-4C9D-B8BD-11B50894B2A4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3223759"/>
                <a:ext cx="145708" cy="130637"/>
              </a:xfrm>
              <a:prstGeom prst="rect">
                <a:avLst/>
              </a:prstGeom>
              <a:solidFill>
                <a:srgbClr val="FCD5B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9" name="Rectangle 8">
                <a:extLst>
                  <a:ext uri="{FF2B5EF4-FFF2-40B4-BE49-F238E27FC236}">
                    <a16:creationId xmlns:a16="http://schemas.microsoft.com/office/drawing/2014/main" id="{908BD553-AFB8-4021-B0EF-47A5D300E86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3189945"/>
                <a:ext cx="1122488" cy="21916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Gas CCS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10" name="Rectangle 9">
                <a:extLst>
                  <a:ext uri="{FF2B5EF4-FFF2-40B4-BE49-F238E27FC236}">
                    <a16:creationId xmlns:a16="http://schemas.microsoft.com/office/drawing/2014/main" id="{997298E7-01B1-492D-A728-0FEC31317C17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3739631"/>
                <a:ext cx="145708" cy="130637"/>
              </a:xfrm>
              <a:prstGeom prst="rect">
                <a:avLst/>
              </a:prstGeom>
              <a:solidFill>
                <a:srgbClr val="DCE6F2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11" name="Rectangle 10">
                <a:extLst>
                  <a:ext uri="{FF2B5EF4-FFF2-40B4-BE49-F238E27FC236}">
                    <a16:creationId xmlns:a16="http://schemas.microsoft.com/office/drawing/2014/main" id="{9D398DC7-F735-4FF4-BB09-22F47AC5B81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3702793"/>
                <a:ext cx="781634" cy="215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Coal CCS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12" name="Rectangle 11">
                <a:extLst>
                  <a:ext uri="{FF2B5EF4-FFF2-40B4-BE49-F238E27FC236}">
                    <a16:creationId xmlns:a16="http://schemas.microsoft.com/office/drawing/2014/main" id="{C5BF8345-AAF9-4830-9F2D-7BE7827CA74B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3996672"/>
                <a:ext cx="145708" cy="130637"/>
              </a:xfrm>
              <a:prstGeom prst="rect">
                <a:avLst/>
              </a:prstGeom>
              <a:solidFill>
                <a:srgbClr val="40689C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13" name="Rectangle 12">
                <a:extLst>
                  <a:ext uri="{FF2B5EF4-FFF2-40B4-BE49-F238E27FC236}">
                    <a16:creationId xmlns:a16="http://schemas.microsoft.com/office/drawing/2014/main" id="{1113C26E-ED77-46C9-9A91-A6D78B4D54C7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3956811"/>
                <a:ext cx="781634" cy="215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Coal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14" name="Rectangle 13">
                <a:extLst>
                  <a:ext uri="{FF2B5EF4-FFF2-40B4-BE49-F238E27FC236}">
                    <a16:creationId xmlns:a16="http://schemas.microsoft.com/office/drawing/2014/main" id="{35C59FAF-80F5-4298-9568-6365875BDD09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4247666"/>
                <a:ext cx="145708" cy="130637"/>
              </a:xfrm>
              <a:prstGeom prst="rect">
                <a:avLst/>
              </a:prstGeom>
              <a:solidFill>
                <a:srgbClr val="C5E0B4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15" name="Rectangle 14">
                <a:extLst>
                  <a:ext uri="{FF2B5EF4-FFF2-40B4-BE49-F238E27FC236}">
                    <a16:creationId xmlns:a16="http://schemas.microsoft.com/office/drawing/2014/main" id="{AAD7010F-018F-4135-9AFF-E643FDE2C6D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4212340"/>
                <a:ext cx="1157772" cy="215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BECCS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16" name="Rectangle 15">
                <a:extLst>
                  <a:ext uri="{FF2B5EF4-FFF2-40B4-BE49-F238E27FC236}">
                    <a16:creationId xmlns:a16="http://schemas.microsoft.com/office/drawing/2014/main" id="{0E77539A-3F7D-4F6B-9DF4-388B9D61E7B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4506219"/>
                <a:ext cx="145708" cy="130637"/>
              </a:xfrm>
              <a:prstGeom prst="rect">
                <a:avLst/>
              </a:prstGeom>
              <a:solidFill>
                <a:srgbClr val="77933C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17" name="Rectangle 16">
                <a:extLst>
                  <a:ext uri="{FF2B5EF4-FFF2-40B4-BE49-F238E27FC236}">
                    <a16:creationId xmlns:a16="http://schemas.microsoft.com/office/drawing/2014/main" id="{7637FBA1-5304-460D-8EBA-9E75CFE19AD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5" y="4470893"/>
                <a:ext cx="996949" cy="215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Bio/Other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  <xdr:sp macro="" textlink="">
            <xdr:nvSpPr>
              <xdr:cNvPr id="18" name="Rectangle 17">
                <a:extLst>
                  <a:ext uri="{FF2B5EF4-FFF2-40B4-BE49-F238E27FC236}">
                    <a16:creationId xmlns:a16="http://schemas.microsoft.com/office/drawing/2014/main" id="{2201B515-EB14-403E-ABE0-8C3310ED570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4787354"/>
                <a:ext cx="145708" cy="130637"/>
              </a:xfrm>
              <a:prstGeom prst="rect">
                <a:avLst/>
              </a:prstGeom>
              <a:solidFill>
                <a:srgbClr val="7F7F7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19" name="Rectangle 18">
                <a:extLst>
                  <a:ext uri="{FF2B5EF4-FFF2-40B4-BE49-F238E27FC236}">
                    <a16:creationId xmlns:a16="http://schemas.microsoft.com/office/drawing/2014/main" id="{56F2E98D-A5D5-4F4C-A372-9D9EEF3AF75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4745979"/>
                <a:ext cx="1237605" cy="215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400" b="0" i="0" u="none" strike="noStrike" cap="none" normalizeH="0" baseline="0">
                    <a:ln>
                      <a:noFill/>
                    </a:ln>
                    <a:effectLst/>
                    <a:latin typeface="Calibri" panose="020F0502020204030204" pitchFamily="34" charset="0"/>
                  </a:rPr>
                  <a:t>Nuclear</a:t>
                </a:r>
                <a:endParaRPr kumimoji="0" lang="en-US" altLang="en-US" sz="1800" b="0" i="0" u="none" strike="noStrike" cap="none" normalizeH="0" baseline="0">
                  <a:ln>
                    <a:noFill/>
                  </a:ln>
                  <a:effectLst/>
                </a:endParaRPr>
              </a:p>
            </xdr:txBody>
          </xdr:sp>
        </xdr:grpSp>
      </xdr:grpSp>
      <xdr:grpSp>
        <xdr:nvGrpSpPr>
          <xdr:cNvPr id="44" name="Group 43">
            <a:extLst>
              <a:ext uri="{FF2B5EF4-FFF2-40B4-BE49-F238E27FC236}">
                <a16:creationId xmlns:a16="http://schemas.microsoft.com/office/drawing/2014/main" id="{D1A20EDB-45EC-4409-836A-36647AFB9D0B}"/>
              </a:ext>
            </a:extLst>
          </xdr:cNvPr>
          <xdr:cNvGrpSpPr/>
        </xdr:nvGrpSpPr>
        <xdr:grpSpPr>
          <a:xfrm>
            <a:off x="9880600" y="4373033"/>
            <a:ext cx="6739467" cy="4430639"/>
            <a:chOff x="9880600" y="4373033"/>
            <a:chExt cx="6739467" cy="4430639"/>
          </a:xfrm>
        </xdr:grpSpPr>
        <xdr:grpSp>
          <xdr:nvGrpSpPr>
            <xdr:cNvPr id="42" name="Group 41">
              <a:extLst>
                <a:ext uri="{FF2B5EF4-FFF2-40B4-BE49-F238E27FC236}">
                  <a16:creationId xmlns:a16="http://schemas.microsoft.com/office/drawing/2014/main" id="{7B2BD8D2-7405-4FFC-A23A-2A73322A5BE3}"/>
                </a:ext>
              </a:extLst>
            </xdr:cNvPr>
            <xdr:cNvGrpSpPr/>
          </xdr:nvGrpSpPr>
          <xdr:grpSpPr>
            <a:xfrm>
              <a:off x="9880600" y="4373033"/>
              <a:ext cx="6739467" cy="4430639"/>
              <a:chOff x="9880600" y="4373033"/>
              <a:chExt cx="6739467" cy="4430639"/>
            </a:xfrm>
          </xdr:grpSpPr>
          <xdr:grpSp>
            <xdr:nvGrpSpPr>
              <xdr:cNvPr id="33" name="Group 32">
                <a:extLst>
                  <a:ext uri="{FF2B5EF4-FFF2-40B4-BE49-F238E27FC236}">
                    <a16:creationId xmlns:a16="http://schemas.microsoft.com/office/drawing/2014/main" id="{FC1C7E69-DCDD-4809-9A05-4B97572ADD4C}"/>
                  </a:ext>
                </a:extLst>
              </xdr:cNvPr>
              <xdr:cNvGrpSpPr/>
            </xdr:nvGrpSpPr>
            <xdr:grpSpPr>
              <a:xfrm>
                <a:off x="9880600" y="4373033"/>
                <a:ext cx="6739467" cy="4430639"/>
                <a:chOff x="9880600" y="4373033"/>
                <a:chExt cx="6739467" cy="4430639"/>
              </a:xfrm>
            </xdr:grpSpPr>
            <xdr:graphicFrame macro="">
              <xdr:nvGraphicFramePr>
                <xdr:cNvPr id="2" name="Chart 1">
                  <a:extLst>
                    <a:ext uri="{FF2B5EF4-FFF2-40B4-BE49-F238E27FC236}">
                      <a16:creationId xmlns:a16="http://schemas.microsoft.com/office/drawing/2014/main" id="{7619D285-102B-4837-B8AB-5D9BA0BE2C8D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9880600" y="4373033"/>
                <a:ext cx="6739467" cy="4174067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1"/>
                </a:graphicData>
              </a:graphic>
            </xdr:graphicFrame>
            <xdr:sp macro="" textlink="">
              <xdr:nvSpPr>
                <xdr:cNvPr id="30" name="TextBox 13">
                  <a:extLst>
                    <a:ext uri="{FF2B5EF4-FFF2-40B4-BE49-F238E27FC236}">
                      <a16:creationId xmlns:a16="http://schemas.microsoft.com/office/drawing/2014/main" id="{9E669760-8572-43A8-B6D4-52BB7496BAE8}"/>
                    </a:ext>
                  </a:extLst>
                </xdr:cNvPr>
                <xdr:cNvSpPr txBox="1"/>
              </xdr:nvSpPr>
              <xdr:spPr>
                <a:xfrm>
                  <a:off x="10414000" y="8415866"/>
                  <a:ext cx="1397876" cy="307777"/>
                </a:xfrm>
                <a:prstGeom prst="rect">
                  <a:avLst/>
                </a:prstGeom>
                <a:noFill/>
              </xdr:spPr>
              <xdr:txBody>
                <a:bodyPr wrap="square" rtlCol="0">
                  <a:spAutoFit/>
                </a:bodyPr>
                <a:lstStyle>
                  <a:defPPr>
                    <a:defRPr lang="en-US"/>
                  </a:defPPr>
                  <a:lvl1pPr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1pPr>
                  <a:lvl2pPr marL="4572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2pPr>
                  <a:lvl3pPr marL="9144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3pPr>
                  <a:lvl4pPr marL="13716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4pPr>
                  <a:lvl5pPr marL="18288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9pPr>
                </a:lstStyle>
                <a:p>
                  <a:pPr>
                    <a:spcBef>
                      <a:spcPts val="0"/>
                    </a:spcBef>
                  </a:pPr>
                  <a:r>
                    <a:rPr lang="en-US" sz="1400">
                      <a:solidFill>
                        <a:schemeClr val="tx1"/>
                      </a:solidFill>
                      <a:latin typeface="+mn-lt"/>
                    </a:rPr>
                    <a:t>(2010–2020)</a:t>
                  </a:r>
                </a:p>
              </xdr:txBody>
            </xdr:sp>
            <xdr:sp macro="" textlink="">
              <xdr:nvSpPr>
                <xdr:cNvPr id="31" name="Right Bracket 30">
                  <a:extLst>
                    <a:ext uri="{FF2B5EF4-FFF2-40B4-BE49-F238E27FC236}">
                      <a16:creationId xmlns:a16="http://schemas.microsoft.com/office/drawing/2014/main" id="{E0B43672-80D5-4DE0-9922-A917A3FCD749}"/>
                    </a:ext>
                  </a:extLst>
                </xdr:cNvPr>
                <xdr:cNvSpPr/>
              </xdr:nvSpPr>
              <xdr:spPr bwMode="auto">
                <a:xfrm rot="5400000">
                  <a:off x="13941159" y="6540134"/>
                  <a:ext cx="78063" cy="4114800"/>
                </a:xfrm>
                <a:prstGeom prst="rightBracket">
                  <a:avLst/>
                </a:prstGeom>
                <a:noFill/>
                <a:ln w="9525" cap="flat" cmpd="sng" algn="ctr">
                  <a:solidFill>
                    <a:schemeClr val="tx1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xdr:spPr>
              <xdr:txBody>
                <a:bodyPr vert="horz" wrap="square" lIns="91440" tIns="45720" rIns="91440" bIns="45720" numCol="1" rtlCol="0" anchor="ctr" anchorCtr="0" compatLnSpc="1">
                  <a:prstTxWarp prst="textNoShape">
                    <a:avLst/>
                  </a:prstTxWarp>
                </a:bodyPr>
                <a:lstStyle>
                  <a:defPPr>
                    <a:defRPr lang="en-US"/>
                  </a:defPPr>
                  <a:lvl1pPr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1pPr>
                  <a:lvl2pPr marL="4572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2pPr>
                  <a:lvl3pPr marL="9144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3pPr>
                  <a:lvl4pPr marL="13716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4pPr>
                  <a:lvl5pPr marL="18288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9pPr>
                </a:lstStyle>
                <a:p>
                  <a:pPr marL="219075" marR="0" indent="-219075" algn="ctr" defTabSz="914400" rtl="0" eaLnBrk="0" fontAlgn="base" latinLnBrk="0" hangingPunct="0">
                    <a:lnSpc>
                      <a:spcPct val="100000"/>
                    </a:lnSpc>
                    <a:spcBef>
                      <a:spcPct val="50000"/>
                    </a:spcBef>
                    <a:spcAft>
                      <a:spcPct val="0"/>
                    </a:spcAft>
                    <a:buClrTx/>
                    <a:buSzTx/>
                    <a:buFontTx/>
                    <a:buNone/>
                    <a:tabLst/>
                  </a:pPr>
                  <a:endParaRPr kumimoji="0" lang="en-US" sz="1600" b="0" i="0" u="none" strike="noStrike" cap="none" normalizeH="0" baseline="0">
                    <a:ln>
                      <a:noFill/>
                    </a:ln>
                    <a:solidFill>
                      <a:srgbClr val="000000"/>
                    </a:solidFill>
                    <a:effectLst/>
                    <a:latin typeface="Arial" charset="0"/>
                  </a:endParaRPr>
                </a:p>
              </xdr:txBody>
            </xdr:sp>
            <xdr:sp macro="" textlink="">
              <xdr:nvSpPr>
                <xdr:cNvPr id="32" name="TextBox 38">
                  <a:extLst>
                    <a:ext uri="{FF2B5EF4-FFF2-40B4-BE49-F238E27FC236}">
                      <a16:creationId xmlns:a16="http://schemas.microsoft.com/office/drawing/2014/main" id="{D2A2DB64-380D-4507-B488-6F36AF543BE5}"/>
                    </a:ext>
                  </a:extLst>
                </xdr:cNvPr>
                <xdr:cNvSpPr txBox="1"/>
              </xdr:nvSpPr>
              <xdr:spPr>
                <a:xfrm>
                  <a:off x="13341728" y="8465118"/>
                  <a:ext cx="1245544" cy="338554"/>
                </a:xfrm>
                <a:prstGeom prst="rect">
                  <a:avLst/>
                </a:prstGeom>
                <a:solidFill>
                  <a:schemeClr val="bg1"/>
                </a:solidFill>
              </xdr:spPr>
              <xdr:txBody>
                <a:bodyPr wrap="square" rtlCol="0">
                  <a:spAutoFit/>
                </a:bodyPr>
                <a:lstStyle>
                  <a:defPPr>
                    <a:defRPr lang="en-US"/>
                  </a:defPPr>
                  <a:lvl1pPr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1pPr>
                  <a:lvl2pPr marL="4572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2pPr>
                  <a:lvl3pPr marL="9144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3pPr>
                  <a:lvl4pPr marL="13716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4pPr>
                  <a:lvl5pPr marL="18288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9pPr>
                </a:lstStyle>
                <a:p>
                  <a:pPr>
                    <a:spcBef>
                      <a:spcPts val="0"/>
                    </a:spcBef>
                  </a:pPr>
                  <a:r>
                    <a:rPr lang="en-US">
                      <a:solidFill>
                        <a:schemeClr val="tx1"/>
                      </a:solidFill>
                      <a:latin typeface="+mn-lt"/>
                    </a:rPr>
                    <a:t>2020–2030</a:t>
                  </a:r>
                </a:p>
              </xdr:txBody>
            </xdr:sp>
          </xdr:grpSp>
          <xdr:grpSp>
            <xdr:nvGrpSpPr>
              <xdr:cNvPr id="34" name="Group 33">
                <a:extLst>
                  <a:ext uri="{FF2B5EF4-FFF2-40B4-BE49-F238E27FC236}">
                    <a16:creationId xmlns:a16="http://schemas.microsoft.com/office/drawing/2014/main" id="{CA615028-8EAA-4BEC-A105-0BFE1EC1DC45}"/>
                  </a:ext>
                </a:extLst>
              </xdr:cNvPr>
              <xdr:cNvGrpSpPr/>
            </xdr:nvGrpSpPr>
            <xdr:grpSpPr>
              <a:xfrm>
                <a:off x="10722733" y="5185833"/>
                <a:ext cx="1402701" cy="2929190"/>
                <a:chOff x="1058426" y="1978899"/>
                <a:chExt cx="1402701" cy="2929190"/>
              </a:xfrm>
            </xdr:grpSpPr>
            <xdr:cxnSp macro="">
              <xdr:nvCxnSpPr>
                <xdr:cNvPr id="36" name="Straight Arrow Connector 35">
                  <a:extLst>
                    <a:ext uri="{FF2B5EF4-FFF2-40B4-BE49-F238E27FC236}">
                      <a16:creationId xmlns:a16="http://schemas.microsoft.com/office/drawing/2014/main" id="{602287B2-D392-4067-8E92-BF5E95AA617A}"/>
                    </a:ext>
                  </a:extLst>
                </xdr:cNvPr>
                <xdr:cNvCxnSpPr>
                  <a:cxnSpLocks/>
                </xdr:cNvCxnSpPr>
              </xdr:nvCxnSpPr>
              <xdr:spPr bwMode="auto">
                <a:xfrm>
                  <a:off x="1058426" y="3993689"/>
                  <a:ext cx="0" cy="914400"/>
                </a:xfrm>
                <a:prstGeom prst="straightConnector1">
                  <a:avLst/>
                </a:prstGeom>
                <a:solidFill>
                  <a:schemeClr val="accent1"/>
                </a:solidFill>
                <a:ln w="9525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prstDash val="solid"/>
                  <a:round/>
                  <a:headEnd type="none" w="med" len="med"/>
                  <a:tailEnd type="triangle"/>
                </a:ln>
                <a:effectLst/>
              </xdr:spPr>
            </xdr:cxnSp>
            <xdr:cxnSp macro="">
              <xdr:nvCxnSpPr>
                <xdr:cNvPr id="38" name="Straight Arrow Connector 37">
                  <a:extLst>
                    <a:ext uri="{FF2B5EF4-FFF2-40B4-BE49-F238E27FC236}">
                      <a16:creationId xmlns:a16="http://schemas.microsoft.com/office/drawing/2014/main" id="{E8E02867-5D5B-4B89-8A27-48A641260AFC}"/>
                    </a:ext>
                  </a:extLst>
                </xdr:cNvPr>
                <xdr:cNvCxnSpPr>
                  <a:cxnSpLocks/>
                </xdr:cNvCxnSpPr>
              </xdr:nvCxnSpPr>
              <xdr:spPr bwMode="auto">
                <a:xfrm flipV="1">
                  <a:off x="1058426" y="1978899"/>
                  <a:ext cx="0" cy="1828800"/>
                </a:xfrm>
                <a:prstGeom prst="straightConnector1">
                  <a:avLst/>
                </a:prstGeom>
                <a:solidFill>
                  <a:schemeClr val="accent1"/>
                </a:solidFill>
                <a:ln w="9525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prstDash val="solid"/>
                  <a:round/>
                  <a:headEnd type="none" w="med" len="med"/>
                  <a:tailEnd type="triangle"/>
                </a:ln>
                <a:effectLst/>
              </xdr:spPr>
            </xdr:cxnSp>
            <xdr:sp macro="" textlink="">
              <xdr:nvSpPr>
                <xdr:cNvPr id="39" name="TextBox 128">
                  <a:extLst>
                    <a:ext uri="{FF2B5EF4-FFF2-40B4-BE49-F238E27FC236}">
                      <a16:creationId xmlns:a16="http://schemas.microsoft.com/office/drawing/2014/main" id="{347A86DE-AFF2-4FAA-B870-4732E13C54E4}"/>
                    </a:ext>
                  </a:extLst>
                </xdr:cNvPr>
                <xdr:cNvSpPr txBox="1"/>
              </xdr:nvSpPr>
              <xdr:spPr>
                <a:xfrm>
                  <a:off x="1063250" y="1990471"/>
                  <a:ext cx="1397877" cy="369332"/>
                </a:xfrm>
                <a:prstGeom prst="rect">
                  <a:avLst/>
                </a:prstGeom>
                <a:noFill/>
              </xdr:spPr>
              <xdr:txBody>
                <a:bodyPr wrap="square" rtlCol="0">
                  <a:spAutoFit/>
                </a:bodyPr>
                <a:lstStyle>
                  <a:defPPr>
                    <a:defRPr lang="en-US"/>
                  </a:defPPr>
                  <a:lvl1pPr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1pPr>
                  <a:lvl2pPr marL="4572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2pPr>
                  <a:lvl3pPr marL="9144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3pPr>
                  <a:lvl4pPr marL="13716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4pPr>
                  <a:lvl5pPr marL="18288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9pPr>
                </a:lstStyle>
                <a:p>
                  <a:pPr algn="l">
                    <a:spcBef>
                      <a:spcPts val="0"/>
                    </a:spcBef>
                  </a:pPr>
                  <a:r>
                    <a:rPr lang="en-US" sz="180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+mn-lt"/>
                    </a:rPr>
                    <a:t>Additions</a:t>
                  </a:r>
                </a:p>
              </xdr:txBody>
            </xdr:sp>
          </xdr:grpSp>
        </xdr:grpSp>
        <xdr:sp macro="" textlink="">
          <xdr:nvSpPr>
            <xdr:cNvPr id="43" name="TextBox 128">
              <a:extLst>
                <a:ext uri="{FF2B5EF4-FFF2-40B4-BE49-F238E27FC236}">
                  <a16:creationId xmlns:a16="http://schemas.microsoft.com/office/drawing/2014/main" id="{CB34E048-0B14-4573-9024-EA8F49ACEF83}"/>
                </a:ext>
              </a:extLst>
            </xdr:cNvPr>
            <xdr:cNvSpPr txBox="1"/>
          </xdr:nvSpPr>
          <xdr:spPr>
            <a:xfrm>
              <a:off x="10735733" y="7717367"/>
              <a:ext cx="2277534" cy="369332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algn="l">
                <a:spcBef>
                  <a:spcPts val="0"/>
                </a:spcBef>
              </a:pPr>
              <a:r>
                <a:rPr lang="en-US" sz="180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</a:rPr>
                <a:t>Retirements/Retrofits</a:t>
              </a:r>
            </a:p>
          </xdr:txBody>
        </xdr:sp>
      </xdr:grpSp>
    </xdr:grpSp>
    <xdr:clientData/>
  </xdr:twoCellAnchor>
  <xdr:twoCellAnchor>
    <xdr:from>
      <xdr:col>26</xdr:col>
      <xdr:colOff>431799</xdr:colOff>
      <xdr:row>25</xdr:row>
      <xdr:rowOff>143933</xdr:rowOff>
    </xdr:from>
    <xdr:to>
      <xdr:col>39</xdr:col>
      <xdr:colOff>315129</xdr:colOff>
      <xdr:row>49</xdr:row>
      <xdr:rowOff>73459</xdr:rowOff>
    </xdr:to>
    <xdr:grpSp>
      <xdr:nvGrpSpPr>
        <xdr:cNvPr id="40" name="Group 39">
          <a:extLst>
            <a:ext uri="{FF2B5EF4-FFF2-40B4-BE49-F238E27FC236}">
              <a16:creationId xmlns:a16="http://schemas.microsoft.com/office/drawing/2014/main" id="{A70E9EE3-DC19-4653-ACE2-EEE90E6654D7}"/>
            </a:ext>
          </a:extLst>
        </xdr:cNvPr>
        <xdr:cNvGrpSpPr/>
      </xdr:nvGrpSpPr>
      <xdr:grpSpPr>
        <a:xfrm>
          <a:off x="20142199" y="4800600"/>
          <a:ext cx="8248397" cy="4399926"/>
          <a:chOff x="9880600" y="4373033"/>
          <a:chExt cx="8248397" cy="4399926"/>
        </a:xfrm>
      </xdr:grpSpPr>
      <xdr:grpSp>
        <xdr:nvGrpSpPr>
          <xdr:cNvPr id="41" name="Group 40">
            <a:extLst>
              <a:ext uri="{FF2B5EF4-FFF2-40B4-BE49-F238E27FC236}">
                <a16:creationId xmlns:a16="http://schemas.microsoft.com/office/drawing/2014/main" id="{9544A44C-84B2-4851-9C33-33BBE96F5706}"/>
              </a:ext>
            </a:extLst>
          </xdr:cNvPr>
          <xdr:cNvGrpSpPr/>
        </xdr:nvGrpSpPr>
        <xdr:grpSpPr>
          <a:xfrm>
            <a:off x="16611600" y="5037667"/>
            <a:ext cx="1517397" cy="2801310"/>
            <a:chOff x="6806673" y="2161722"/>
            <a:chExt cx="1517397" cy="2801310"/>
          </a:xfrm>
        </xdr:grpSpPr>
        <xdr:grpSp>
          <xdr:nvGrpSpPr>
            <xdr:cNvPr id="58" name="Group 57">
              <a:extLst>
                <a:ext uri="{FF2B5EF4-FFF2-40B4-BE49-F238E27FC236}">
                  <a16:creationId xmlns:a16="http://schemas.microsoft.com/office/drawing/2014/main" id="{3B2F4483-2E9E-43EE-AEDD-264C00A6F548}"/>
                </a:ext>
              </a:extLst>
            </xdr:cNvPr>
            <xdr:cNvGrpSpPr/>
          </xdr:nvGrpSpPr>
          <xdr:grpSpPr>
            <a:xfrm>
              <a:off x="6806673" y="2161722"/>
              <a:ext cx="1517397" cy="970984"/>
              <a:chOff x="6806673" y="1833826"/>
              <a:chExt cx="1517397" cy="970984"/>
            </a:xfrm>
          </xdr:grpSpPr>
          <xdr:sp macro="" textlink="">
            <xdr:nvSpPr>
              <xdr:cNvPr id="74" name="Rectangle 73">
                <a:extLst>
                  <a:ext uri="{FF2B5EF4-FFF2-40B4-BE49-F238E27FC236}">
                    <a16:creationId xmlns:a16="http://schemas.microsoft.com/office/drawing/2014/main" id="{2F1DB716-B787-4E66-9E29-3337CB7FDE5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2369065"/>
                <a:ext cx="145708" cy="130637"/>
              </a:xfrm>
              <a:prstGeom prst="rect">
                <a:avLst/>
              </a:prstGeom>
              <a:solidFill>
                <a:srgbClr val="FFC000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75" name="Rectangle 74">
                <a:extLst>
                  <a:ext uri="{FF2B5EF4-FFF2-40B4-BE49-F238E27FC236}">
                    <a16:creationId xmlns:a16="http://schemas.microsoft.com/office/drawing/2014/main" id="{2EBC4CA9-463C-4956-965B-1FF1CDCE961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2346137"/>
                <a:ext cx="958238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Solar</a:t>
                </a:r>
              </a:p>
            </xdr:txBody>
          </xdr:sp>
          <xdr:sp macro="" textlink="">
            <xdr:nvSpPr>
              <xdr:cNvPr id="76" name="Rectangle 75">
                <a:extLst>
                  <a:ext uri="{FF2B5EF4-FFF2-40B4-BE49-F238E27FC236}">
                    <a16:creationId xmlns:a16="http://schemas.microsoft.com/office/drawing/2014/main" id="{68DFA387-50AE-474F-AA3F-4930348C002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2621571"/>
                <a:ext cx="145708" cy="130637"/>
              </a:xfrm>
              <a:prstGeom prst="rect">
                <a:avLst/>
              </a:prstGeom>
              <a:solidFill>
                <a:srgbClr val="92D050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77" name="Rectangle 76">
                <a:extLst>
                  <a:ext uri="{FF2B5EF4-FFF2-40B4-BE49-F238E27FC236}">
                    <a16:creationId xmlns:a16="http://schemas.microsoft.com/office/drawing/2014/main" id="{FB08A622-CF98-4665-A244-1A8DEC53A47B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2604691"/>
                <a:ext cx="415509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Wind</a:t>
                </a:r>
              </a:p>
            </xdr:txBody>
          </xdr:sp>
          <xdr:sp macro="" textlink="">
            <xdr:nvSpPr>
              <xdr:cNvPr id="78" name="Rectangle 77">
                <a:extLst>
                  <a:ext uri="{FF2B5EF4-FFF2-40B4-BE49-F238E27FC236}">
                    <a16:creationId xmlns:a16="http://schemas.microsoft.com/office/drawing/2014/main" id="{AE871A46-874C-46CF-8461-5EECB32DEC46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1850706"/>
                <a:ext cx="145708" cy="130637"/>
              </a:xfrm>
              <a:prstGeom prst="rect">
                <a:avLst/>
              </a:prstGeom>
              <a:solidFill>
                <a:srgbClr val="A440DC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79" name="Rectangle 78">
                <a:extLst>
                  <a:ext uri="{FF2B5EF4-FFF2-40B4-BE49-F238E27FC236}">
                    <a16:creationId xmlns:a16="http://schemas.microsoft.com/office/drawing/2014/main" id="{BDA7A50D-D8F9-4594-A9A1-DA5B05208F6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1833826"/>
                <a:ext cx="1315484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Storage</a:t>
                </a:r>
              </a:p>
            </xdr:txBody>
          </xdr:sp>
          <xdr:sp macro="" textlink="">
            <xdr:nvSpPr>
              <xdr:cNvPr id="80" name="Rectangle 79">
                <a:extLst>
                  <a:ext uri="{FF2B5EF4-FFF2-40B4-BE49-F238E27FC236}">
                    <a16:creationId xmlns:a16="http://schemas.microsoft.com/office/drawing/2014/main" id="{6A3EB15B-5821-46F9-8513-18352406FBE5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2107747"/>
                <a:ext cx="145708" cy="130637"/>
              </a:xfrm>
              <a:prstGeom prst="rect">
                <a:avLst/>
              </a:prstGeom>
              <a:solidFill>
                <a:srgbClr val="EF71E0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81" name="Rectangle 80">
                <a:extLst>
                  <a:ext uri="{FF2B5EF4-FFF2-40B4-BE49-F238E27FC236}">
                    <a16:creationId xmlns:a16="http://schemas.microsoft.com/office/drawing/2014/main" id="{B585DA57-5469-4F02-B110-2D7DF89C6E28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5" y="2089355"/>
                <a:ext cx="1259281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Hydrogen</a:t>
                </a:r>
              </a:p>
            </xdr:txBody>
          </xdr:sp>
        </xdr:grpSp>
        <xdr:grpSp>
          <xdr:nvGrpSpPr>
            <xdr:cNvPr id="59" name="Group 58">
              <a:extLst>
                <a:ext uri="{FF2B5EF4-FFF2-40B4-BE49-F238E27FC236}">
                  <a16:creationId xmlns:a16="http://schemas.microsoft.com/office/drawing/2014/main" id="{76FFEAF8-6C8D-4043-B685-EDC20FEC08BE}"/>
                </a:ext>
              </a:extLst>
            </xdr:cNvPr>
            <xdr:cNvGrpSpPr/>
          </xdr:nvGrpSpPr>
          <xdr:grpSpPr>
            <a:xfrm>
              <a:off x="6806673" y="3206879"/>
              <a:ext cx="1439518" cy="1756153"/>
              <a:chOff x="6806673" y="3206879"/>
              <a:chExt cx="1439518" cy="1756153"/>
            </a:xfrm>
          </xdr:grpSpPr>
          <xdr:sp macro="" textlink="">
            <xdr:nvSpPr>
              <xdr:cNvPr id="60" name="Rectangle 59">
                <a:extLst>
                  <a:ext uri="{FF2B5EF4-FFF2-40B4-BE49-F238E27FC236}">
                    <a16:creationId xmlns:a16="http://schemas.microsoft.com/office/drawing/2014/main" id="{3F0BDB77-50D8-40FC-AC0D-507018A1B8D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3477506"/>
                <a:ext cx="145708" cy="130637"/>
              </a:xfrm>
              <a:prstGeom prst="rect">
                <a:avLst/>
              </a:prstGeom>
              <a:solidFill>
                <a:srgbClr val="F79646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61" name="Rectangle 60">
                <a:extLst>
                  <a:ext uri="{FF2B5EF4-FFF2-40B4-BE49-F238E27FC236}">
                    <a16:creationId xmlns:a16="http://schemas.microsoft.com/office/drawing/2014/main" id="{ADC3E589-E5BD-4D5D-A74C-AC36FA5BA127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3453066"/>
                <a:ext cx="1157772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Gas</a:t>
                </a:r>
              </a:p>
            </xdr:txBody>
          </xdr:sp>
          <xdr:sp macro="" textlink="">
            <xdr:nvSpPr>
              <xdr:cNvPr id="62" name="Rectangle 61">
                <a:extLst>
                  <a:ext uri="{FF2B5EF4-FFF2-40B4-BE49-F238E27FC236}">
                    <a16:creationId xmlns:a16="http://schemas.microsoft.com/office/drawing/2014/main" id="{FC4DB545-6DE4-4AAE-851A-0861CC2F363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3223759"/>
                <a:ext cx="145708" cy="130637"/>
              </a:xfrm>
              <a:prstGeom prst="rect">
                <a:avLst/>
              </a:prstGeom>
              <a:solidFill>
                <a:srgbClr val="FCD5B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63" name="Rectangle 62">
                <a:extLst>
                  <a:ext uri="{FF2B5EF4-FFF2-40B4-BE49-F238E27FC236}">
                    <a16:creationId xmlns:a16="http://schemas.microsoft.com/office/drawing/2014/main" id="{295E95CF-F402-4A73-B68A-A797D9DEB211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3206879"/>
                <a:ext cx="1122488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Gas CCS</a:t>
                </a:r>
              </a:p>
            </xdr:txBody>
          </xdr:sp>
          <xdr:sp macro="" textlink="">
            <xdr:nvSpPr>
              <xdr:cNvPr id="64" name="Rectangle 63">
                <a:extLst>
                  <a:ext uri="{FF2B5EF4-FFF2-40B4-BE49-F238E27FC236}">
                    <a16:creationId xmlns:a16="http://schemas.microsoft.com/office/drawing/2014/main" id="{2A58F410-8B88-46B4-9ACE-312D568CE058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3739631"/>
                <a:ext cx="145708" cy="130637"/>
              </a:xfrm>
              <a:prstGeom prst="rect">
                <a:avLst/>
              </a:prstGeom>
              <a:solidFill>
                <a:srgbClr val="DCE6F2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65" name="Rectangle 64">
                <a:extLst>
                  <a:ext uri="{FF2B5EF4-FFF2-40B4-BE49-F238E27FC236}">
                    <a16:creationId xmlns:a16="http://schemas.microsoft.com/office/drawing/2014/main" id="{D2B0345B-9422-4E31-BBE7-69AEA5294D7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3719727"/>
                <a:ext cx="781634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Coal CCS</a:t>
                </a:r>
              </a:p>
            </xdr:txBody>
          </xdr:sp>
          <xdr:sp macro="" textlink="">
            <xdr:nvSpPr>
              <xdr:cNvPr id="66" name="Rectangle 65">
                <a:extLst>
                  <a:ext uri="{FF2B5EF4-FFF2-40B4-BE49-F238E27FC236}">
                    <a16:creationId xmlns:a16="http://schemas.microsoft.com/office/drawing/2014/main" id="{3D82977C-1B00-499C-8E2E-5769FC19BAC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3996672"/>
                <a:ext cx="145708" cy="130637"/>
              </a:xfrm>
              <a:prstGeom prst="rect">
                <a:avLst/>
              </a:prstGeom>
              <a:solidFill>
                <a:srgbClr val="40689C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67" name="Rectangle 66">
                <a:extLst>
                  <a:ext uri="{FF2B5EF4-FFF2-40B4-BE49-F238E27FC236}">
                    <a16:creationId xmlns:a16="http://schemas.microsoft.com/office/drawing/2014/main" id="{38E8474E-D197-482A-A050-2361839227D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3973745"/>
                <a:ext cx="781634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Coal</a:t>
                </a:r>
              </a:p>
            </xdr:txBody>
          </xdr:sp>
          <xdr:sp macro="" textlink="">
            <xdr:nvSpPr>
              <xdr:cNvPr id="68" name="Rectangle 67">
                <a:extLst>
                  <a:ext uri="{FF2B5EF4-FFF2-40B4-BE49-F238E27FC236}">
                    <a16:creationId xmlns:a16="http://schemas.microsoft.com/office/drawing/2014/main" id="{4D8F1356-5FA5-45F3-B3A0-8988C5D647F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4247666"/>
                <a:ext cx="145708" cy="130637"/>
              </a:xfrm>
              <a:prstGeom prst="rect">
                <a:avLst/>
              </a:prstGeom>
              <a:solidFill>
                <a:srgbClr val="C5E0B4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69" name="Rectangle 68">
                <a:extLst>
                  <a:ext uri="{FF2B5EF4-FFF2-40B4-BE49-F238E27FC236}">
                    <a16:creationId xmlns:a16="http://schemas.microsoft.com/office/drawing/2014/main" id="{85BA2E45-B2AC-48D9-B1ED-CBC2C102A1C4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4229274"/>
                <a:ext cx="1157772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BECCS</a:t>
                </a:r>
              </a:p>
            </xdr:txBody>
          </xdr:sp>
          <xdr:sp macro="" textlink="">
            <xdr:nvSpPr>
              <xdr:cNvPr id="70" name="Rectangle 69">
                <a:extLst>
                  <a:ext uri="{FF2B5EF4-FFF2-40B4-BE49-F238E27FC236}">
                    <a16:creationId xmlns:a16="http://schemas.microsoft.com/office/drawing/2014/main" id="{D23AF99B-1B86-461A-A274-61BBCF0BF4BB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4506219"/>
                <a:ext cx="145708" cy="130637"/>
              </a:xfrm>
              <a:prstGeom prst="rect">
                <a:avLst/>
              </a:prstGeom>
              <a:solidFill>
                <a:srgbClr val="77933C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71" name="Rectangle 70">
                <a:extLst>
                  <a:ext uri="{FF2B5EF4-FFF2-40B4-BE49-F238E27FC236}">
                    <a16:creationId xmlns:a16="http://schemas.microsoft.com/office/drawing/2014/main" id="{76982578-94C9-4C51-BE8C-9652A5EFDB63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5" y="4487827"/>
                <a:ext cx="996949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Bio/Other</a:t>
                </a:r>
              </a:p>
            </xdr:txBody>
          </xdr:sp>
          <xdr:sp macro="" textlink="">
            <xdr:nvSpPr>
              <xdr:cNvPr id="72" name="Rectangle 71">
                <a:extLst>
                  <a:ext uri="{FF2B5EF4-FFF2-40B4-BE49-F238E27FC236}">
                    <a16:creationId xmlns:a16="http://schemas.microsoft.com/office/drawing/2014/main" id="{0940A866-3E22-4FF6-88C9-7D744AC27E5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806673" y="4787354"/>
                <a:ext cx="145708" cy="130637"/>
              </a:xfrm>
              <a:prstGeom prst="rect">
                <a:avLst/>
              </a:prstGeom>
              <a:solidFill>
                <a:srgbClr val="7F7F7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endParaRPr lang="en-US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73" name="Rectangle 72">
                <a:extLst>
                  <a:ext uri="{FF2B5EF4-FFF2-40B4-BE49-F238E27FC236}">
                    <a16:creationId xmlns:a16="http://schemas.microsoft.com/office/drawing/2014/main" id="{5F89A35D-5130-4C2E-9988-309522187FF1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008586" y="4762913"/>
                <a:ext cx="1237605" cy="2001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0" tIns="0" rIns="0" bIns="0" numCol="1" anchor="t" anchorCtr="0" compatLnSpc="1">
                <a:prstTxWarp prst="textNoShape">
                  <a:avLst/>
                </a:prstTxWarp>
                <a:spAutoFit/>
              </a:bodyPr>
              <a:lstStyle>
                <a:defPPr>
                  <a:defRPr lang="en-US"/>
                </a:defPPr>
                <a:lvl1pPr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1pPr>
                <a:lvl2pPr marL="4572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2pPr>
                <a:lvl3pPr marL="9144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3pPr>
                <a:lvl4pPr marL="13716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4pPr>
                <a:lvl5pPr marL="1828800" algn="ctr" rtl="0" eaLnBrk="0" fontAlgn="base" hangingPunct="0">
                  <a:spcBef>
                    <a:spcPct val="50000"/>
                  </a:spcBef>
                  <a:spcAft>
                    <a:spcPct val="0"/>
                  </a:spcAft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600" kern="1200">
                    <a:solidFill>
                      <a:srgbClr val="000000"/>
                    </a:solidFill>
                    <a:latin typeface="Arial" charset="0"/>
                    <a:ea typeface="+mn-ea"/>
                    <a:cs typeface="+mn-cs"/>
                  </a:defRPr>
                </a:lvl9pPr>
              </a:lstStyle>
              <a:p>
                <a:pPr marL="0" marR="0" lvl="0" indent="0" algn="l" defTabSz="914400" rtl="0" eaLnBrk="0" fontAlgn="base" latinLnBrk="0" hangingPunct="0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</a:pPr>
                <a:r>
                  <a:rPr kumimoji="0" lang="en-US" altLang="en-US" sz="1300" b="0" i="0" u="none" strike="noStrike" cap="none" normalizeH="0" baseline="0">
                    <a:ln>
                      <a:noFill/>
                    </a:ln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Nuclear</a:t>
                </a:r>
              </a:p>
            </xdr:txBody>
          </xdr:sp>
        </xdr:grpSp>
      </xdr:grpSp>
      <xdr:grpSp>
        <xdr:nvGrpSpPr>
          <xdr:cNvPr id="46" name="Group 45">
            <a:extLst>
              <a:ext uri="{FF2B5EF4-FFF2-40B4-BE49-F238E27FC236}">
                <a16:creationId xmlns:a16="http://schemas.microsoft.com/office/drawing/2014/main" id="{C71D3F19-0514-4E4C-B383-235EC7604ED8}"/>
              </a:ext>
            </a:extLst>
          </xdr:cNvPr>
          <xdr:cNvGrpSpPr/>
        </xdr:nvGrpSpPr>
        <xdr:grpSpPr>
          <a:xfrm>
            <a:off x="9880600" y="4373033"/>
            <a:ext cx="6739467" cy="4399926"/>
            <a:chOff x="9880600" y="4373033"/>
            <a:chExt cx="6739467" cy="4399926"/>
          </a:xfrm>
        </xdr:grpSpPr>
        <xdr:grpSp>
          <xdr:nvGrpSpPr>
            <xdr:cNvPr id="47" name="Group 46">
              <a:extLst>
                <a:ext uri="{FF2B5EF4-FFF2-40B4-BE49-F238E27FC236}">
                  <a16:creationId xmlns:a16="http://schemas.microsoft.com/office/drawing/2014/main" id="{5E0F5C4E-2B91-4389-ACF1-E1D175EEC4E8}"/>
                </a:ext>
              </a:extLst>
            </xdr:cNvPr>
            <xdr:cNvGrpSpPr/>
          </xdr:nvGrpSpPr>
          <xdr:grpSpPr>
            <a:xfrm>
              <a:off x="9880600" y="4373033"/>
              <a:ext cx="6739467" cy="4399926"/>
              <a:chOff x="9880600" y="4373033"/>
              <a:chExt cx="6739467" cy="4399926"/>
            </a:xfrm>
          </xdr:grpSpPr>
          <xdr:grpSp>
            <xdr:nvGrpSpPr>
              <xdr:cNvPr id="49" name="Group 48">
                <a:extLst>
                  <a:ext uri="{FF2B5EF4-FFF2-40B4-BE49-F238E27FC236}">
                    <a16:creationId xmlns:a16="http://schemas.microsoft.com/office/drawing/2014/main" id="{69451516-0C3C-42A8-BDD8-F430B2FADBB6}"/>
                  </a:ext>
                </a:extLst>
              </xdr:cNvPr>
              <xdr:cNvGrpSpPr/>
            </xdr:nvGrpSpPr>
            <xdr:grpSpPr>
              <a:xfrm>
                <a:off x="9880600" y="4373033"/>
                <a:ext cx="6739467" cy="4399926"/>
                <a:chOff x="9880600" y="4373033"/>
                <a:chExt cx="6739467" cy="4399926"/>
              </a:xfrm>
            </xdr:grpSpPr>
            <xdr:graphicFrame macro="">
              <xdr:nvGraphicFramePr>
                <xdr:cNvPr id="54" name="Chart 53">
                  <a:extLst>
                    <a:ext uri="{FF2B5EF4-FFF2-40B4-BE49-F238E27FC236}">
                      <a16:creationId xmlns:a16="http://schemas.microsoft.com/office/drawing/2014/main" id="{1DF21B03-5567-4A8D-B0BD-9B6CB3981BF3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9880600" y="4373033"/>
                <a:ext cx="6739467" cy="4174067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2"/>
                </a:graphicData>
              </a:graphic>
            </xdr:graphicFrame>
            <xdr:sp macro="" textlink="">
              <xdr:nvSpPr>
                <xdr:cNvPr id="55" name="TextBox 13">
                  <a:extLst>
                    <a:ext uri="{FF2B5EF4-FFF2-40B4-BE49-F238E27FC236}">
                      <a16:creationId xmlns:a16="http://schemas.microsoft.com/office/drawing/2014/main" id="{AFAB2B9F-28D4-45F3-ABA8-61887309F992}"/>
                    </a:ext>
                  </a:extLst>
                </xdr:cNvPr>
                <xdr:cNvSpPr txBox="1"/>
              </xdr:nvSpPr>
              <xdr:spPr>
                <a:xfrm>
                  <a:off x="10414000" y="8415866"/>
                  <a:ext cx="1397876" cy="307841"/>
                </a:xfrm>
                <a:prstGeom prst="rect">
                  <a:avLst/>
                </a:prstGeom>
                <a:noFill/>
              </xdr:spPr>
              <xdr:txBody>
                <a:bodyPr wrap="square" rtlCol="0">
                  <a:spAutoFit/>
                </a:bodyPr>
                <a:lstStyle>
                  <a:defPPr>
                    <a:defRPr lang="en-US"/>
                  </a:defPPr>
                  <a:lvl1pPr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1pPr>
                  <a:lvl2pPr marL="4572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2pPr>
                  <a:lvl3pPr marL="9144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3pPr>
                  <a:lvl4pPr marL="13716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4pPr>
                  <a:lvl5pPr marL="18288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9pPr>
                </a:lstStyle>
                <a:p>
                  <a:pPr>
                    <a:spcBef>
                      <a:spcPts val="0"/>
                    </a:spcBef>
                  </a:pPr>
                  <a:r>
                    <a:rPr lang="en-US" sz="1400">
                      <a:solidFill>
                        <a:schemeClr val="tx1"/>
                      </a:solidFill>
                      <a:latin typeface="Roboto" panose="02000000000000000000" pitchFamily="2" charset="0"/>
                      <a:ea typeface="Roboto" panose="02000000000000000000" pitchFamily="2" charset="0"/>
                    </a:rPr>
                    <a:t>(2010–2020)</a:t>
                  </a:r>
                </a:p>
              </xdr:txBody>
            </xdr:sp>
            <xdr:sp macro="" textlink="">
              <xdr:nvSpPr>
                <xdr:cNvPr id="56" name="Right Bracket 55">
                  <a:extLst>
                    <a:ext uri="{FF2B5EF4-FFF2-40B4-BE49-F238E27FC236}">
                      <a16:creationId xmlns:a16="http://schemas.microsoft.com/office/drawing/2014/main" id="{C2529790-AA98-4516-B217-BDE3C2B57074}"/>
                    </a:ext>
                  </a:extLst>
                </xdr:cNvPr>
                <xdr:cNvSpPr/>
              </xdr:nvSpPr>
              <xdr:spPr bwMode="auto">
                <a:xfrm rot="5400000">
                  <a:off x="13941159" y="6540134"/>
                  <a:ext cx="78063" cy="4114800"/>
                </a:xfrm>
                <a:prstGeom prst="rightBracket">
                  <a:avLst/>
                </a:prstGeom>
                <a:noFill/>
                <a:ln w="9525" cap="flat" cmpd="sng" algn="ctr">
                  <a:solidFill>
                    <a:schemeClr val="tx1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xdr:spPr>
              <xdr:txBody>
                <a:bodyPr vert="horz" wrap="square" lIns="91440" tIns="45720" rIns="91440" bIns="45720" numCol="1" rtlCol="0" anchor="ctr" anchorCtr="0" compatLnSpc="1">
                  <a:prstTxWarp prst="textNoShape">
                    <a:avLst/>
                  </a:prstTxWarp>
                </a:bodyPr>
                <a:lstStyle>
                  <a:defPPr>
                    <a:defRPr lang="en-US"/>
                  </a:defPPr>
                  <a:lvl1pPr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1pPr>
                  <a:lvl2pPr marL="4572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2pPr>
                  <a:lvl3pPr marL="9144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3pPr>
                  <a:lvl4pPr marL="13716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4pPr>
                  <a:lvl5pPr marL="18288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9pPr>
                </a:lstStyle>
                <a:p>
                  <a:pPr marL="219075" marR="0" indent="-219075" algn="ctr" defTabSz="914400" rtl="0" eaLnBrk="0" fontAlgn="base" latinLnBrk="0" hangingPunct="0">
                    <a:lnSpc>
                      <a:spcPct val="100000"/>
                    </a:lnSpc>
                    <a:spcBef>
                      <a:spcPct val="50000"/>
                    </a:spcBef>
                    <a:spcAft>
                      <a:spcPct val="0"/>
                    </a:spcAft>
                    <a:buClrTx/>
                    <a:buSzTx/>
                    <a:buFontTx/>
                    <a:buNone/>
                    <a:tabLst/>
                  </a:pPr>
                  <a:endParaRPr kumimoji="0" lang="en-US" sz="1600" b="0" i="0" u="none" strike="noStrike" cap="none" normalizeH="0" baseline="0">
                    <a:ln>
                      <a:noFill/>
                    </a:ln>
                    <a:solidFill>
                      <a:srgbClr val="000000"/>
                    </a:solidFill>
                    <a:effectLst/>
                    <a:latin typeface="Arial" charset="0"/>
                  </a:endParaRPr>
                </a:p>
              </xdr:txBody>
            </xdr:sp>
            <xdr:sp macro="" textlink="">
              <xdr:nvSpPr>
                <xdr:cNvPr id="57" name="TextBox 38">
                  <a:extLst>
                    <a:ext uri="{FF2B5EF4-FFF2-40B4-BE49-F238E27FC236}">
                      <a16:creationId xmlns:a16="http://schemas.microsoft.com/office/drawing/2014/main" id="{C3710CC4-963E-4AC6-B8D4-AD0C51DF96B9}"/>
                    </a:ext>
                  </a:extLst>
                </xdr:cNvPr>
                <xdr:cNvSpPr txBox="1"/>
              </xdr:nvSpPr>
              <xdr:spPr>
                <a:xfrm>
                  <a:off x="13341728" y="8465118"/>
                  <a:ext cx="1245544" cy="307841"/>
                </a:xfrm>
                <a:prstGeom prst="rect">
                  <a:avLst/>
                </a:prstGeom>
                <a:solidFill>
                  <a:schemeClr val="bg1"/>
                </a:solidFill>
              </xdr:spPr>
              <xdr:txBody>
                <a:bodyPr wrap="square" rtlCol="0">
                  <a:spAutoFit/>
                </a:bodyPr>
                <a:lstStyle>
                  <a:defPPr>
                    <a:defRPr lang="en-US"/>
                  </a:defPPr>
                  <a:lvl1pPr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1pPr>
                  <a:lvl2pPr marL="4572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2pPr>
                  <a:lvl3pPr marL="9144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3pPr>
                  <a:lvl4pPr marL="13716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4pPr>
                  <a:lvl5pPr marL="18288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9pPr>
                </a:lstStyle>
                <a:p>
                  <a:pPr>
                    <a:spcBef>
                      <a:spcPts val="0"/>
                    </a:spcBef>
                  </a:pPr>
                  <a:r>
                    <a:rPr lang="en-US" sz="1400">
                      <a:solidFill>
                        <a:schemeClr val="tx1"/>
                      </a:solidFill>
                      <a:latin typeface="Roboto" panose="02000000000000000000" pitchFamily="2" charset="0"/>
                      <a:ea typeface="Roboto" panose="02000000000000000000" pitchFamily="2" charset="0"/>
                    </a:rPr>
                    <a:t>2020–2030</a:t>
                  </a:r>
                </a:p>
              </xdr:txBody>
            </xdr:sp>
          </xdr:grpSp>
          <xdr:grpSp>
            <xdr:nvGrpSpPr>
              <xdr:cNvPr id="50" name="Group 49">
                <a:extLst>
                  <a:ext uri="{FF2B5EF4-FFF2-40B4-BE49-F238E27FC236}">
                    <a16:creationId xmlns:a16="http://schemas.microsoft.com/office/drawing/2014/main" id="{BC4FD59B-0D03-4971-8F9B-F82DD6682578}"/>
                  </a:ext>
                </a:extLst>
              </xdr:cNvPr>
              <xdr:cNvGrpSpPr/>
            </xdr:nvGrpSpPr>
            <xdr:grpSpPr>
              <a:xfrm>
                <a:off x="10722733" y="5185833"/>
                <a:ext cx="1402701" cy="2929190"/>
                <a:chOff x="1058426" y="1978899"/>
                <a:chExt cx="1402701" cy="2929190"/>
              </a:xfrm>
            </xdr:grpSpPr>
            <xdr:cxnSp macro="">
              <xdr:nvCxnSpPr>
                <xdr:cNvPr id="51" name="Straight Arrow Connector 50">
                  <a:extLst>
                    <a:ext uri="{FF2B5EF4-FFF2-40B4-BE49-F238E27FC236}">
                      <a16:creationId xmlns:a16="http://schemas.microsoft.com/office/drawing/2014/main" id="{9A0C326A-E96D-40BB-9783-7AA9828DF3C0}"/>
                    </a:ext>
                  </a:extLst>
                </xdr:cNvPr>
                <xdr:cNvCxnSpPr>
                  <a:cxnSpLocks/>
                </xdr:cNvCxnSpPr>
              </xdr:nvCxnSpPr>
              <xdr:spPr bwMode="auto">
                <a:xfrm>
                  <a:off x="1058426" y="3993689"/>
                  <a:ext cx="0" cy="914400"/>
                </a:xfrm>
                <a:prstGeom prst="straightConnector1">
                  <a:avLst/>
                </a:prstGeom>
                <a:solidFill>
                  <a:schemeClr val="accent1"/>
                </a:solidFill>
                <a:ln w="9525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prstDash val="solid"/>
                  <a:round/>
                  <a:headEnd type="none" w="med" len="med"/>
                  <a:tailEnd type="triangle"/>
                </a:ln>
                <a:effectLst/>
              </xdr:spPr>
            </xdr:cxnSp>
            <xdr:cxnSp macro="">
              <xdr:nvCxnSpPr>
                <xdr:cNvPr id="52" name="Straight Arrow Connector 51">
                  <a:extLst>
                    <a:ext uri="{FF2B5EF4-FFF2-40B4-BE49-F238E27FC236}">
                      <a16:creationId xmlns:a16="http://schemas.microsoft.com/office/drawing/2014/main" id="{F70EB932-DA80-49C3-A7A3-34A8D0E6FBC2}"/>
                    </a:ext>
                  </a:extLst>
                </xdr:cNvPr>
                <xdr:cNvCxnSpPr>
                  <a:cxnSpLocks/>
                </xdr:cNvCxnSpPr>
              </xdr:nvCxnSpPr>
              <xdr:spPr bwMode="auto">
                <a:xfrm flipV="1">
                  <a:off x="1058426" y="1978899"/>
                  <a:ext cx="0" cy="1828800"/>
                </a:xfrm>
                <a:prstGeom prst="straightConnector1">
                  <a:avLst/>
                </a:prstGeom>
                <a:solidFill>
                  <a:schemeClr val="accent1"/>
                </a:solidFill>
                <a:ln w="9525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prstDash val="solid"/>
                  <a:round/>
                  <a:headEnd type="none" w="med" len="med"/>
                  <a:tailEnd type="triangle"/>
                </a:ln>
                <a:effectLst/>
              </xdr:spPr>
            </xdr:cxnSp>
            <xdr:sp macro="" textlink="">
              <xdr:nvSpPr>
                <xdr:cNvPr id="53" name="TextBox 128">
                  <a:extLst>
                    <a:ext uri="{FF2B5EF4-FFF2-40B4-BE49-F238E27FC236}">
                      <a16:creationId xmlns:a16="http://schemas.microsoft.com/office/drawing/2014/main" id="{20E34628-BC33-4483-940C-50DAABC58C1A}"/>
                    </a:ext>
                  </a:extLst>
                </xdr:cNvPr>
                <xdr:cNvSpPr txBox="1"/>
              </xdr:nvSpPr>
              <xdr:spPr>
                <a:xfrm>
                  <a:off x="1063250" y="1990471"/>
                  <a:ext cx="1397877" cy="338619"/>
                </a:xfrm>
                <a:prstGeom prst="rect">
                  <a:avLst/>
                </a:prstGeom>
                <a:noFill/>
              </xdr:spPr>
              <xdr:txBody>
                <a:bodyPr wrap="square" rtlCol="0">
                  <a:spAutoFit/>
                </a:bodyPr>
                <a:lstStyle>
                  <a:defPPr>
                    <a:defRPr lang="en-US"/>
                  </a:defPPr>
                  <a:lvl1pPr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1pPr>
                  <a:lvl2pPr marL="4572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2pPr>
                  <a:lvl3pPr marL="9144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3pPr>
                  <a:lvl4pPr marL="13716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4pPr>
                  <a:lvl5pPr marL="1828800" algn="ctr" rtl="0" eaLnBrk="0" fontAlgn="base" hangingPunct="0">
                    <a:spcBef>
                      <a:spcPct val="50000"/>
                    </a:spcBef>
                    <a:spcAft>
                      <a:spcPct val="0"/>
                    </a:spcAft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600" kern="1200">
                      <a:solidFill>
                        <a:srgbClr val="000000"/>
                      </a:solidFill>
                      <a:latin typeface="Arial" charset="0"/>
                      <a:ea typeface="+mn-ea"/>
                      <a:cs typeface="+mn-cs"/>
                    </a:defRPr>
                  </a:lvl9pPr>
                </a:lstStyle>
                <a:p>
                  <a:pPr algn="l">
                    <a:spcBef>
                      <a:spcPts val="0"/>
                    </a:spcBef>
                  </a:pPr>
                  <a:r>
                    <a:rPr lang="en-US" sz="160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Roboto" panose="02000000000000000000" pitchFamily="2" charset="0"/>
                      <a:ea typeface="Roboto" panose="02000000000000000000" pitchFamily="2" charset="0"/>
                    </a:rPr>
                    <a:t>Additions</a:t>
                  </a:r>
                </a:p>
              </xdr:txBody>
            </xdr:sp>
          </xdr:grpSp>
        </xdr:grpSp>
        <xdr:sp macro="" textlink="">
          <xdr:nvSpPr>
            <xdr:cNvPr id="48" name="TextBox 128">
              <a:extLst>
                <a:ext uri="{FF2B5EF4-FFF2-40B4-BE49-F238E27FC236}">
                  <a16:creationId xmlns:a16="http://schemas.microsoft.com/office/drawing/2014/main" id="{F719D930-C422-4FF9-8FF5-50D2F8545874}"/>
                </a:ext>
              </a:extLst>
            </xdr:cNvPr>
            <xdr:cNvSpPr txBox="1"/>
          </xdr:nvSpPr>
          <xdr:spPr>
            <a:xfrm>
              <a:off x="10735733" y="7717367"/>
              <a:ext cx="2277534" cy="369332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algn="l">
                <a:spcBef>
                  <a:spcPts val="0"/>
                </a:spcBef>
              </a:pPr>
              <a:r>
                <a:rPr lang="en-US" sz="1600">
                  <a:solidFill>
                    <a:schemeClr val="tx1">
                      <a:lumMod val="50000"/>
                      <a:lumOff val="50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</a:rPr>
                <a:t>Retirements/Retrofits</a:t>
              </a:r>
            </a:p>
          </xdr:txBody>
        </xdr: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jbi002/Box/Documents_PC/LCRI/80by30%20Analysis/electric_report_50x30st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ario_Names"/>
      <sheetName val="Generation_it(sr)"/>
      <sheetName val="Generation_it(sr) (det)"/>
      <sheetName val="Generation_is(tr)"/>
      <sheetName val="Generation_ir(ts)"/>
      <sheetName val="Generation_ts(ir)"/>
      <sheetName val="Capacity_it(sr)"/>
      <sheetName val="Capacity_is(tr)"/>
      <sheetName val="Capacity_ir(ts)"/>
      <sheetName val="CoalDisp_it(sr)"/>
      <sheetName val="NucDisp_it(sr)"/>
      <sheetName val="CostPV_is(tr)"/>
      <sheetName val="Cost_is(tr)"/>
      <sheetName val="Cost_it(sr)"/>
      <sheetName val="GenPrice_st(r)"/>
      <sheetName val="GenPrice_rt(s)"/>
      <sheetName val="rtlpgrpt"/>
      <sheetName val="co2pr"/>
      <sheetName val="gencaprpt"/>
      <sheetName val="clncdisprpt"/>
      <sheetName val="gcostpv"/>
      <sheetName val="gcost"/>
      <sheetName val="regions"/>
      <sheetName val="scenarios"/>
      <sheetName val="timesteps"/>
      <sheetName val="cardinality"/>
      <sheetName val="emitl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2">
          <cell r="B2">
            <v>12</v>
          </cell>
        </row>
      </sheetData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A0033-7132-4C0D-A938-46DFEFCEB2B2}">
  <sheetPr>
    <tabColor theme="8"/>
  </sheetPr>
  <dimension ref="A1"/>
  <sheetViews>
    <sheetView zoomScale="70" zoomScaleNormal="70" workbookViewId="0">
      <selection activeCell="B10" sqref="B10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CFEC9-FB4C-4DCF-BDBA-5D942966F2E7}">
  <dimension ref="A1:I22"/>
  <sheetViews>
    <sheetView zoomScale="70" zoomScaleNormal="70" workbookViewId="0">
      <selection activeCell="W64" sqref="W64"/>
    </sheetView>
  </sheetViews>
  <sheetFormatPr defaultRowHeight="14.5" x14ac:dyDescent="0.35"/>
  <cols>
    <col min="2" max="9" width="9.36328125" bestFit="1" customWidth="1"/>
  </cols>
  <sheetData>
    <row r="1" spans="1:9" x14ac:dyDescent="0.35">
      <c r="A1" s="21" t="s">
        <v>112</v>
      </c>
    </row>
    <row r="3" spans="1:9" x14ac:dyDescent="0.35">
      <c r="B3" t="s">
        <v>98</v>
      </c>
      <c r="C3" t="s">
        <v>99</v>
      </c>
      <c r="D3" t="s">
        <v>100</v>
      </c>
      <c r="E3" t="s">
        <v>101</v>
      </c>
      <c r="F3" t="s">
        <v>102</v>
      </c>
      <c r="G3" t="s">
        <v>103</v>
      </c>
      <c r="H3" t="s">
        <v>104</v>
      </c>
      <c r="I3" t="s">
        <v>105</v>
      </c>
    </row>
    <row r="4" spans="1:9" x14ac:dyDescent="0.35">
      <c r="A4" t="s">
        <v>20</v>
      </c>
      <c r="B4">
        <v>803.82565849384844</v>
      </c>
      <c r="C4">
        <v>778.3298539483576</v>
      </c>
      <c r="D4">
        <v>793.87675542559634</v>
      </c>
      <c r="E4">
        <v>785.09481204862027</v>
      </c>
      <c r="F4">
        <v>688.18777731643695</v>
      </c>
      <c r="G4">
        <v>630.28069448489498</v>
      </c>
      <c r="H4">
        <v>208.82092667666117</v>
      </c>
      <c r="I4">
        <v>23.90983576519708</v>
      </c>
    </row>
    <row r="5" spans="1:9" x14ac:dyDescent="0.35">
      <c r="A5" t="s">
        <v>28</v>
      </c>
      <c r="B5">
        <v>16.595127697137713</v>
      </c>
      <c r="C5">
        <v>16.772699692885354</v>
      </c>
      <c r="D5">
        <v>17.150004835910519</v>
      </c>
      <c r="E5">
        <v>17.526822288809118</v>
      </c>
      <c r="F5">
        <v>17.583339307442227</v>
      </c>
      <c r="G5">
        <v>17.714064373336086</v>
      </c>
      <c r="H5">
        <v>17.688309483366382</v>
      </c>
      <c r="I5">
        <v>17.694439919077173</v>
      </c>
    </row>
    <row r="6" spans="1:9" x14ac:dyDescent="0.35">
      <c r="A6" t="s">
        <v>0</v>
      </c>
      <c r="B6">
        <v>234.7206060972309</v>
      </c>
      <c r="C6">
        <v>275.67626446938203</v>
      </c>
      <c r="D6">
        <v>272.99970194815143</v>
      </c>
      <c r="E6">
        <v>285.23236829818143</v>
      </c>
      <c r="F6">
        <v>281.14530059696165</v>
      </c>
      <c r="G6">
        <v>301.94505633107684</v>
      </c>
      <c r="H6">
        <v>280.99902493693742</v>
      </c>
      <c r="I6">
        <v>285.59373700616362</v>
      </c>
    </row>
    <row r="7" spans="1:9" x14ac:dyDescent="0.35">
      <c r="A7" t="s">
        <v>106</v>
      </c>
      <c r="B7">
        <v>43.21044371193306</v>
      </c>
      <c r="C7">
        <v>37.375919978996585</v>
      </c>
      <c r="D7">
        <v>43.468782072927354</v>
      </c>
      <c r="E7">
        <v>40.980596956138797</v>
      </c>
      <c r="F7">
        <v>39.281212609180187</v>
      </c>
      <c r="G7">
        <v>36.808444611788012</v>
      </c>
      <c r="H7">
        <v>35.206506312028715</v>
      </c>
      <c r="I7">
        <v>33.870773682960227</v>
      </c>
    </row>
    <row r="8" spans="1:9" x14ac:dyDescent="0.35">
      <c r="A8" t="s">
        <v>3</v>
      </c>
      <c r="B8">
        <v>0</v>
      </c>
      <c r="C8">
        <v>0</v>
      </c>
      <c r="D8">
        <v>0</v>
      </c>
      <c r="E8">
        <v>4.8097965639925162</v>
      </c>
      <c r="F8">
        <v>4.8349423066172594</v>
      </c>
      <c r="G8">
        <v>5.1962393683300245</v>
      </c>
      <c r="H8">
        <v>5.8969584976621636</v>
      </c>
      <c r="I8">
        <v>6.6691540905347493</v>
      </c>
    </row>
    <row r="9" spans="1:9" x14ac:dyDescent="0.35">
      <c r="A9" t="s">
        <v>14</v>
      </c>
      <c r="B9">
        <v>1266.0702303865264</v>
      </c>
      <c r="C9">
        <v>1100.2114672815508</v>
      </c>
      <c r="D9">
        <v>923.48081347086668</v>
      </c>
      <c r="E9">
        <v>493.26915039080922</v>
      </c>
      <c r="F9">
        <v>406.97087182636233</v>
      </c>
      <c r="G9">
        <v>304.22438915469468</v>
      </c>
      <c r="H9">
        <v>165.16144351806437</v>
      </c>
      <c r="I9">
        <v>98.226447823672927</v>
      </c>
    </row>
    <row r="10" spans="1:9" x14ac:dyDescent="0.35">
      <c r="A10" t="s">
        <v>15</v>
      </c>
      <c r="B10">
        <v>0</v>
      </c>
      <c r="C10">
        <v>0</v>
      </c>
      <c r="D10">
        <v>2.1141924440401241E-9</v>
      </c>
      <c r="E10">
        <v>130.31221462556931</v>
      </c>
      <c r="F10">
        <v>130.99348997863561</v>
      </c>
      <c r="G10">
        <v>114.55306666306161</v>
      </c>
      <c r="H10">
        <v>4.4603803222132468E-7</v>
      </c>
      <c r="I10">
        <v>3.1395677794241679E-7</v>
      </c>
    </row>
    <row r="11" spans="1:9" x14ac:dyDescent="0.35">
      <c r="A11" t="s">
        <v>95</v>
      </c>
      <c r="B11">
        <v>1251.5360060775063</v>
      </c>
      <c r="C11">
        <v>1172.9893165435135</v>
      </c>
      <c r="D11">
        <v>997.19165791408898</v>
      </c>
      <c r="E11">
        <v>942.81066838104766</v>
      </c>
      <c r="F11">
        <v>868.57627345802166</v>
      </c>
      <c r="G11">
        <v>984.3779280554113</v>
      </c>
      <c r="H11">
        <v>966.27007885344619</v>
      </c>
      <c r="I11">
        <v>1111.7236051104105</v>
      </c>
    </row>
    <row r="12" spans="1:9" x14ac:dyDescent="0.35">
      <c r="A12" t="s">
        <v>16</v>
      </c>
      <c r="B12">
        <v>0</v>
      </c>
      <c r="C12">
        <v>0</v>
      </c>
      <c r="D12">
        <v>0</v>
      </c>
      <c r="E12">
        <v>4.003515327272156E-6</v>
      </c>
      <c r="F12">
        <v>3.7527716163606228E-6</v>
      </c>
      <c r="G12">
        <v>2.6822659766286072E-6</v>
      </c>
      <c r="H12">
        <v>1.4230369159624943E-6</v>
      </c>
      <c r="I12">
        <v>1.4918260061738329E-6</v>
      </c>
    </row>
    <row r="13" spans="1:9" x14ac:dyDescent="0.35">
      <c r="A13" t="s">
        <v>65</v>
      </c>
      <c r="B13">
        <v>0</v>
      </c>
      <c r="C13">
        <v>0</v>
      </c>
      <c r="D13">
        <v>6.8193924886247558E-7</v>
      </c>
      <c r="E13">
        <v>1.5847280171708416E-6</v>
      </c>
      <c r="F13">
        <v>2.2702939405281646E-6</v>
      </c>
      <c r="G13">
        <v>2.7754922213144978E-6</v>
      </c>
      <c r="H13">
        <v>3.5314581236170421E-6</v>
      </c>
      <c r="I13">
        <v>4.2610330831306E-6</v>
      </c>
    </row>
    <row r="14" spans="1:9" x14ac:dyDescent="0.35">
      <c r="A14" t="s">
        <v>110</v>
      </c>
      <c r="B14">
        <v>183.81775601749351</v>
      </c>
      <c r="C14">
        <v>371.69147229441063</v>
      </c>
      <c r="D14">
        <v>512.77144774493115</v>
      </c>
      <c r="E14">
        <v>818.11460270167277</v>
      </c>
      <c r="F14">
        <v>979.74193035939936</v>
      </c>
      <c r="G14">
        <v>1073.9374351886861</v>
      </c>
      <c r="H14">
        <v>1686.0896056248171</v>
      </c>
      <c r="I14">
        <v>1770.3173316089501</v>
      </c>
    </row>
    <row r="15" spans="1:9" x14ac:dyDescent="0.35">
      <c r="A15" t="s">
        <v>111</v>
      </c>
      <c r="B15">
        <v>0</v>
      </c>
      <c r="C15">
        <v>0.11681149984637941</v>
      </c>
      <c r="D15">
        <v>19.692106576857455</v>
      </c>
      <c r="E15">
        <v>84.487142856548076</v>
      </c>
      <c r="F15">
        <v>134.09927160834451</v>
      </c>
      <c r="G15">
        <v>139.39731018150312</v>
      </c>
      <c r="H15">
        <v>133.39602038186737</v>
      </c>
      <c r="I15">
        <v>127.66961448905258</v>
      </c>
    </row>
    <row r="16" spans="1:9" x14ac:dyDescent="0.35">
      <c r="A16" t="s">
        <v>107</v>
      </c>
      <c r="B16">
        <v>23.137186338116052</v>
      </c>
      <c r="C16">
        <v>111.65260983743781</v>
      </c>
      <c r="D16">
        <v>323.74451178756271</v>
      </c>
      <c r="E16">
        <v>426.53564787313002</v>
      </c>
      <c r="F16">
        <v>623.22060004399066</v>
      </c>
      <c r="G16">
        <v>869.20483140211741</v>
      </c>
      <c r="H16">
        <v>1289.9384664053071</v>
      </c>
      <c r="I16">
        <v>1515.8917070493394</v>
      </c>
    </row>
    <row r="17" spans="1:9" x14ac:dyDescent="0.35">
      <c r="A17" t="s">
        <v>108</v>
      </c>
      <c r="B17">
        <v>19.329596435673906</v>
      </c>
      <c r="C17">
        <v>62.667937823784925</v>
      </c>
      <c r="D17">
        <v>135.24490226469729</v>
      </c>
      <c r="E17">
        <v>208.65176927036495</v>
      </c>
      <c r="F17">
        <v>264.44185576929033</v>
      </c>
      <c r="G17">
        <v>296.38170151744225</v>
      </c>
      <c r="H17">
        <v>330.78296991346906</v>
      </c>
      <c r="I17">
        <v>332.32112807868089</v>
      </c>
    </row>
    <row r="20" spans="1:9" x14ac:dyDescent="0.35">
      <c r="A20" t="s">
        <v>109</v>
      </c>
      <c r="B20">
        <v>1769.823305439789</v>
      </c>
      <c r="C20">
        <v>1554.9033960969891</v>
      </c>
      <c r="D20">
        <v>1304.7812500639625</v>
      </c>
      <c r="E20" s="12">
        <v>872.93213693852499</v>
      </c>
      <c r="F20">
        <v>758.00016817707854</v>
      </c>
      <c r="G20">
        <v>693.20195865922869</v>
      </c>
      <c r="H20">
        <v>519.66204504516452</v>
      </c>
      <c r="I20">
        <v>498.72572373816269</v>
      </c>
    </row>
    <row r="22" spans="1:9" x14ac:dyDescent="0.35">
      <c r="A22" t="s">
        <v>113</v>
      </c>
      <c r="B22" s="17">
        <f>SUM(B14:B15)/SUM(B16:B17)</f>
        <v>4.3285067530696919</v>
      </c>
      <c r="C22" s="17">
        <f t="shared" ref="C22:I22" si="0">SUM(C14:C15)/SUM(C16:C17)</f>
        <v>2.1328999293693993</v>
      </c>
      <c r="D22" s="17">
        <f t="shared" si="0"/>
        <v>1.1600780715634607</v>
      </c>
      <c r="E22" s="17">
        <f t="shared" si="0"/>
        <v>1.4210006703491018</v>
      </c>
      <c r="F22" s="17">
        <f t="shared" si="0"/>
        <v>1.2548026501213649</v>
      </c>
      <c r="G22" s="17">
        <f t="shared" si="0"/>
        <v>1.040964965793685</v>
      </c>
      <c r="H22" s="17">
        <f t="shared" si="0"/>
        <v>1.1226393291492283</v>
      </c>
      <c r="I22" s="17">
        <f t="shared" si="0"/>
        <v>1.026930941082083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7837E-F3C3-49CC-9E5F-65CA901090ED}">
  <dimension ref="A1:I22"/>
  <sheetViews>
    <sheetView tabSelected="1" zoomScale="70" zoomScaleNormal="70" workbookViewId="0">
      <selection activeCell="I40" sqref="I40"/>
    </sheetView>
  </sheetViews>
  <sheetFormatPr defaultRowHeight="14.5" x14ac:dyDescent="0.35"/>
  <cols>
    <col min="1" max="1" width="8.7265625" style="1"/>
    <col min="2" max="9" width="9.36328125" style="1" bestFit="1" customWidth="1"/>
    <col min="10" max="16384" width="8.7265625" style="1"/>
  </cols>
  <sheetData>
    <row r="1" spans="1:9" x14ac:dyDescent="0.35">
      <c r="A1" s="21" t="s">
        <v>112</v>
      </c>
    </row>
    <row r="3" spans="1:9" x14ac:dyDescent="0.35"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  <c r="G3" s="1" t="s">
        <v>103</v>
      </c>
      <c r="H3" s="1" t="s">
        <v>104</v>
      </c>
      <c r="I3" s="1" t="s">
        <v>105</v>
      </c>
    </row>
    <row r="4" spans="1:9" x14ac:dyDescent="0.35">
      <c r="A4" s="1" t="s">
        <v>20</v>
      </c>
      <c r="B4" s="1">
        <v>803.82565855728296</v>
      </c>
      <c r="C4" s="1">
        <v>778.59157364923271</v>
      </c>
      <c r="D4" s="1">
        <v>795.43691092681649</v>
      </c>
      <c r="E4" s="1">
        <v>780.8568821856303</v>
      </c>
      <c r="F4" s="1">
        <v>785.29532122268949</v>
      </c>
      <c r="G4" s="1">
        <v>778.66257563642807</v>
      </c>
      <c r="H4" s="1">
        <v>724.34685893296512</v>
      </c>
      <c r="I4" s="1">
        <v>687.83720429390962</v>
      </c>
    </row>
    <row r="5" spans="1:9" x14ac:dyDescent="0.35">
      <c r="A5" s="1" t="s">
        <v>28</v>
      </c>
      <c r="B5" s="1">
        <v>16.595127697137713</v>
      </c>
      <c r="C5" s="1">
        <v>16.773678006906437</v>
      </c>
      <c r="D5" s="1">
        <v>17.189152289005833</v>
      </c>
      <c r="E5" s="1">
        <v>17.233532729820055</v>
      </c>
      <c r="F5" s="1">
        <v>17.579560107942985</v>
      </c>
      <c r="G5" s="1">
        <v>17.750778438758147</v>
      </c>
      <c r="H5" s="1">
        <v>17.686640573985116</v>
      </c>
      <c r="I5" s="1">
        <v>17.686020641765133</v>
      </c>
    </row>
    <row r="6" spans="1:9" x14ac:dyDescent="0.35">
      <c r="A6" s="1" t="s">
        <v>0</v>
      </c>
      <c r="B6" s="1">
        <v>234.72060661002476</v>
      </c>
      <c r="C6" s="1">
        <v>273.76469184694713</v>
      </c>
      <c r="D6" s="1">
        <v>275.06634662816555</v>
      </c>
      <c r="E6" s="1">
        <v>266.51200094886786</v>
      </c>
      <c r="F6" s="1">
        <v>275.90842508842883</v>
      </c>
      <c r="G6" s="1">
        <v>283.46404023343632</v>
      </c>
      <c r="H6" s="1">
        <v>288.82944370858741</v>
      </c>
      <c r="I6" s="1">
        <v>290.43358243231535</v>
      </c>
    </row>
    <row r="7" spans="1:9" x14ac:dyDescent="0.35">
      <c r="A7" s="1" t="s">
        <v>106</v>
      </c>
      <c r="B7" s="1">
        <v>43.210443710992791</v>
      </c>
      <c r="C7" s="1">
        <v>37.669986035822909</v>
      </c>
      <c r="D7" s="1">
        <v>43.173901878194251</v>
      </c>
      <c r="E7" s="1">
        <v>42.227088179057539</v>
      </c>
      <c r="F7" s="1">
        <v>40.901431773681608</v>
      </c>
      <c r="G7" s="1">
        <v>40.130811933187942</v>
      </c>
      <c r="H7" s="1">
        <v>38.250587499685253</v>
      </c>
      <c r="I7" s="1">
        <v>37.445100284457126</v>
      </c>
    </row>
    <row r="8" spans="1:9" x14ac:dyDescent="0.35">
      <c r="A8" s="1" t="s">
        <v>3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</row>
    <row r="9" spans="1:9" x14ac:dyDescent="0.35">
      <c r="A9" s="1" t="s">
        <v>14</v>
      </c>
      <c r="B9" s="1">
        <v>1266.070231168688</v>
      </c>
      <c r="C9" s="1">
        <v>1099.747069756057</v>
      </c>
      <c r="D9" s="1">
        <v>884.19533658296268</v>
      </c>
      <c r="E9" s="1">
        <v>706.17620299104669</v>
      </c>
      <c r="F9" s="1">
        <v>632.25471207928206</v>
      </c>
      <c r="G9" s="1">
        <v>482.59029957498211</v>
      </c>
      <c r="H9" s="1">
        <v>311.42587295194971</v>
      </c>
      <c r="I9" s="1">
        <v>179.26776755892487</v>
      </c>
    </row>
    <row r="10" spans="1:9" x14ac:dyDescent="0.35">
      <c r="A10" s="1" t="s">
        <v>15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</row>
    <row r="11" spans="1:9" x14ac:dyDescent="0.35">
      <c r="A11" s="1" t="s">
        <v>95</v>
      </c>
      <c r="B11" s="1">
        <v>1251.536004689106</v>
      </c>
      <c r="C11" s="1">
        <v>1170.6690949581548</v>
      </c>
      <c r="D11" s="1">
        <v>1002.6561244524504</v>
      </c>
      <c r="E11" s="1">
        <v>1226.4755603007884</v>
      </c>
      <c r="F11" s="1">
        <v>1092.9549000768895</v>
      </c>
      <c r="G11" s="1">
        <v>1208.1479979877292</v>
      </c>
      <c r="H11" s="1">
        <v>925.4797703968934</v>
      </c>
      <c r="I11" s="1">
        <v>987.39685144283317</v>
      </c>
    </row>
    <row r="12" spans="1:9" x14ac:dyDescent="0.35">
      <c r="A12" s="1" t="s">
        <v>16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</row>
    <row r="13" spans="1:9" x14ac:dyDescent="0.35">
      <c r="A13" s="1" t="s">
        <v>65</v>
      </c>
      <c r="B13" s="1">
        <v>0</v>
      </c>
      <c r="C13" s="1">
        <v>0</v>
      </c>
      <c r="D13" s="1">
        <v>5.4249210498693425E-7</v>
      </c>
      <c r="E13" s="1">
        <v>1.0271495767314441E-5</v>
      </c>
      <c r="F13" s="1">
        <v>2.1788771983903819E-6</v>
      </c>
      <c r="G13" s="1">
        <v>4.1657216569921386E-6</v>
      </c>
      <c r="H13" s="1">
        <v>5.9715764490237865E-6</v>
      </c>
      <c r="I13" s="1">
        <v>1.0876763412068232E-5</v>
      </c>
    </row>
    <row r="14" spans="1:9" x14ac:dyDescent="0.35">
      <c r="A14" s="1" t="s">
        <v>110</v>
      </c>
      <c r="B14" s="1">
        <v>183.81775604502053</v>
      </c>
      <c r="C14" s="1">
        <v>370.39846019892684</v>
      </c>
      <c r="D14" s="1">
        <v>512.51645286654036</v>
      </c>
      <c r="E14" s="1">
        <v>535.45345553565687</v>
      </c>
      <c r="F14" s="1">
        <v>820.00706820148685</v>
      </c>
      <c r="G14" s="1">
        <v>1051.4078012561683</v>
      </c>
      <c r="H14" s="1">
        <v>1525.1519145447035</v>
      </c>
      <c r="I14" s="1">
        <v>1735.7679660959393</v>
      </c>
    </row>
    <row r="15" spans="1:9" x14ac:dyDescent="0.35">
      <c r="A15" s="1" t="s">
        <v>111</v>
      </c>
      <c r="B15" s="1">
        <v>0</v>
      </c>
      <c r="C15" s="1">
        <v>0.1140872294999708</v>
      </c>
      <c r="D15" s="1">
        <v>18.759963366057967</v>
      </c>
      <c r="E15" s="1">
        <v>87.699036256890167</v>
      </c>
      <c r="F15" s="1">
        <v>134.70519984787714</v>
      </c>
      <c r="G15" s="1">
        <v>135.48771745622426</v>
      </c>
      <c r="H15" s="1">
        <v>147.58214579552268</v>
      </c>
      <c r="I15" s="1">
        <v>138.59203710680387</v>
      </c>
    </row>
    <row r="16" spans="1:9" x14ac:dyDescent="0.35">
      <c r="A16" s="1" t="s">
        <v>107</v>
      </c>
      <c r="B16" s="1">
        <v>23.137186353513737</v>
      </c>
      <c r="C16" s="1">
        <v>111.52441255394214</v>
      </c>
      <c r="D16" s="1">
        <v>328.09634379676544</v>
      </c>
      <c r="E16" s="1">
        <v>361.19654551910088</v>
      </c>
      <c r="F16" s="1">
        <v>383.88793637204913</v>
      </c>
      <c r="G16" s="1">
        <v>490.77778714505445</v>
      </c>
      <c r="H16" s="1">
        <v>812.41123018180292</v>
      </c>
      <c r="I16" s="1">
        <v>932.34384118877426</v>
      </c>
    </row>
    <row r="17" spans="1:9" x14ac:dyDescent="0.35">
      <c r="A17" s="1" t="s">
        <v>108</v>
      </c>
      <c r="B17" s="1">
        <v>19.329596435747153</v>
      </c>
      <c r="C17" s="1">
        <v>62.261595835850599</v>
      </c>
      <c r="D17" s="1">
        <v>135.8240002294838</v>
      </c>
      <c r="E17" s="1">
        <v>204.6743591953001</v>
      </c>
      <c r="F17" s="1">
        <v>262.84669233256852</v>
      </c>
      <c r="G17" s="1">
        <v>291.7181194134165</v>
      </c>
      <c r="H17" s="1">
        <v>333.90311874793815</v>
      </c>
      <c r="I17" s="1">
        <v>335.38490043791847</v>
      </c>
    </row>
    <row r="20" spans="1:9" x14ac:dyDescent="0.35">
      <c r="A20" s="1" t="s">
        <v>109</v>
      </c>
      <c r="B20" s="1">
        <v>1769.8233051733337</v>
      </c>
      <c r="C20" s="1">
        <v>1553.4241266887745</v>
      </c>
      <c r="D20" s="1">
        <v>1272.5607539950176</v>
      </c>
      <c r="E20" s="12">
        <v>1186.9198229848939</v>
      </c>
      <c r="F20" s="1">
        <v>1052.9134848456595</v>
      </c>
      <c r="G20" s="1">
        <v>944.90826339735293</v>
      </c>
      <c r="H20" s="1">
        <v>662.12804292658973</v>
      </c>
      <c r="I20" s="1">
        <v>550.07827150410731</v>
      </c>
    </row>
    <row r="22" spans="1:9" x14ac:dyDescent="0.35">
      <c r="A22" s="1" t="s">
        <v>113</v>
      </c>
      <c r="B22" s="17">
        <f>SUM(B14:B15)/SUM(B16:B17)</f>
        <v>4.3285067521409895</v>
      </c>
      <c r="C22" s="17">
        <f t="shared" ref="C22:I22" si="0">SUM(C14:C15)/SUM(C16:C17)</f>
        <v>2.1320044741311217</v>
      </c>
      <c r="D22" s="17">
        <f t="shared" si="0"/>
        <v>1.1451888736367595</v>
      </c>
      <c r="E22" s="17">
        <f t="shared" si="0"/>
        <v>1.101227305735142</v>
      </c>
      <c r="F22" s="17">
        <f t="shared" si="0"/>
        <v>1.4762040343527183</v>
      </c>
      <c r="G22" s="17">
        <f t="shared" si="0"/>
        <v>1.5168073197117784</v>
      </c>
      <c r="H22" s="17">
        <f t="shared" si="0"/>
        <v>1.4592280572095935</v>
      </c>
      <c r="I22" s="17">
        <f t="shared" si="0"/>
        <v>1.4785181889917938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11646-052C-46B0-8247-D08B73B49A94}">
  <dimension ref="A1:I22"/>
  <sheetViews>
    <sheetView zoomScale="70" zoomScaleNormal="70" workbookViewId="0">
      <selection activeCell="AH55" sqref="AH55"/>
    </sheetView>
  </sheetViews>
  <sheetFormatPr defaultRowHeight="14.5" x14ac:dyDescent="0.35"/>
  <cols>
    <col min="1" max="1" width="8.7265625" style="1"/>
    <col min="2" max="9" width="9.36328125" style="1" bestFit="1" customWidth="1"/>
    <col min="10" max="16384" width="8.7265625" style="1"/>
  </cols>
  <sheetData>
    <row r="1" spans="1:9" x14ac:dyDescent="0.35">
      <c r="A1" s="21" t="s">
        <v>112</v>
      </c>
    </row>
    <row r="3" spans="1:9" x14ac:dyDescent="0.35"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  <c r="G3" s="1" t="s">
        <v>103</v>
      </c>
      <c r="H3" s="1" t="s">
        <v>104</v>
      </c>
      <c r="I3" s="1" t="s">
        <v>105</v>
      </c>
    </row>
    <row r="4" spans="1:9" x14ac:dyDescent="0.35">
      <c r="A4" s="1" t="s">
        <v>20</v>
      </c>
      <c r="B4" s="1">
        <v>803.82565831817965</v>
      </c>
      <c r="C4" s="1">
        <v>778.61502905045074</v>
      </c>
      <c r="D4" s="1">
        <v>795.61690642882979</v>
      </c>
      <c r="E4" s="1">
        <v>780.83005565020346</v>
      </c>
      <c r="F4" s="1">
        <v>692.89941182264431</v>
      </c>
      <c r="G4" s="1">
        <v>629.66233271538908</v>
      </c>
      <c r="H4" s="1">
        <v>180.6949433220633</v>
      </c>
      <c r="I4" s="1">
        <v>38.100844221200433</v>
      </c>
    </row>
    <row r="5" spans="1:9" x14ac:dyDescent="0.35">
      <c r="A5" s="1" t="s">
        <v>28</v>
      </c>
      <c r="B5" s="1">
        <v>16.595127697137713</v>
      </c>
      <c r="C5" s="1">
        <v>16.77367801587264</v>
      </c>
      <c r="D5" s="1">
        <v>17.189152390641766</v>
      </c>
      <c r="E5" s="1">
        <v>17.23353428629455</v>
      </c>
      <c r="F5" s="1">
        <v>17.579561328259707</v>
      </c>
      <c r="G5" s="1">
        <v>17.750779536971312</v>
      </c>
      <c r="H5" s="1">
        <v>17.686641592164179</v>
      </c>
      <c r="I5" s="1">
        <v>17.686020856337777</v>
      </c>
    </row>
    <row r="6" spans="1:9" x14ac:dyDescent="0.35">
      <c r="A6" s="1" t="s">
        <v>0</v>
      </c>
      <c r="B6" s="1">
        <v>234.72060661002476</v>
      </c>
      <c r="C6" s="1">
        <v>273.76469185218417</v>
      </c>
      <c r="D6" s="1">
        <v>275.06634673744531</v>
      </c>
      <c r="E6" s="1">
        <v>266.51200110516828</v>
      </c>
      <c r="F6" s="1">
        <v>275.90842519593104</v>
      </c>
      <c r="G6" s="1">
        <v>283.46404033847182</v>
      </c>
      <c r="H6" s="1">
        <v>288.82944380130772</v>
      </c>
      <c r="I6" s="1">
        <v>290.43358251057879</v>
      </c>
    </row>
    <row r="7" spans="1:9" x14ac:dyDescent="0.35">
      <c r="A7" s="1" t="s">
        <v>106</v>
      </c>
      <c r="B7" s="1">
        <v>43.210443713679908</v>
      </c>
      <c r="C7" s="1">
        <v>37.314396265645897</v>
      </c>
      <c r="D7" s="1">
        <v>43.771469539202407</v>
      </c>
      <c r="E7" s="1">
        <v>41.311629312019591</v>
      </c>
      <c r="F7" s="1">
        <v>39.395853198268632</v>
      </c>
      <c r="G7" s="1">
        <v>36.826417177232969</v>
      </c>
      <c r="H7" s="1">
        <v>35.215669330686282</v>
      </c>
      <c r="I7" s="1">
        <v>33.852116879765575</v>
      </c>
    </row>
    <row r="8" spans="1:9" x14ac:dyDescent="0.35">
      <c r="A8" s="1" t="s">
        <v>3</v>
      </c>
      <c r="B8" s="1">
        <v>0</v>
      </c>
      <c r="C8" s="1">
        <v>0</v>
      </c>
      <c r="D8" s="1">
        <v>0</v>
      </c>
      <c r="E8" s="1">
        <v>4.7327569755426264</v>
      </c>
      <c r="F8" s="1">
        <v>4.8349415822873825</v>
      </c>
      <c r="G8" s="1">
        <v>5.1512219006903113</v>
      </c>
      <c r="H8" s="1">
        <v>5.8352543525630995</v>
      </c>
      <c r="I8" s="1">
        <v>6.5989556242691778</v>
      </c>
    </row>
    <row r="9" spans="1:9" x14ac:dyDescent="0.35">
      <c r="A9" s="1" t="s">
        <v>14</v>
      </c>
      <c r="B9" s="1">
        <v>1266.0702280857483</v>
      </c>
      <c r="C9" s="1">
        <v>1097.6959501506817</v>
      </c>
      <c r="D9" s="1">
        <v>913.93853500333466</v>
      </c>
      <c r="E9" s="1">
        <v>672.55051413929414</v>
      </c>
      <c r="F9" s="1">
        <v>547.3495111809641</v>
      </c>
      <c r="G9" s="1">
        <v>412.58340757422803</v>
      </c>
      <c r="H9" s="1">
        <v>214.44377457086475</v>
      </c>
      <c r="I9" s="1">
        <v>118.05567136648615</v>
      </c>
    </row>
    <row r="10" spans="1:9" x14ac:dyDescent="0.35">
      <c r="A10" s="1" t="s">
        <v>15</v>
      </c>
      <c r="B10" s="1">
        <v>0</v>
      </c>
      <c r="C10" s="1">
        <v>0</v>
      </c>
      <c r="D10" s="1">
        <v>3.8531042485946681E-9</v>
      </c>
      <c r="E10" s="1">
        <v>3.6620122485536979</v>
      </c>
      <c r="F10" s="1">
        <v>3.7410779675012855</v>
      </c>
      <c r="G10" s="1">
        <v>3.6626430374545014</v>
      </c>
      <c r="H10" s="1">
        <v>2.7731283055869397E-7</v>
      </c>
      <c r="I10" s="1">
        <v>4.474642976153953E-7</v>
      </c>
    </row>
    <row r="11" spans="1:9" x14ac:dyDescent="0.35">
      <c r="A11" s="1" t="s">
        <v>95</v>
      </c>
      <c r="B11" s="1">
        <v>1251.5360081704246</v>
      </c>
      <c r="C11" s="1">
        <v>1169.5891675635194</v>
      </c>
      <c r="D11" s="1">
        <v>974.64507834340395</v>
      </c>
      <c r="E11" s="1">
        <v>1227.6052852179314</v>
      </c>
      <c r="F11" s="1">
        <v>895.69634097395874</v>
      </c>
      <c r="G11" s="1">
        <v>980.88450966682115</v>
      </c>
      <c r="H11" s="1">
        <v>939.64386089394043</v>
      </c>
      <c r="I11" s="1">
        <v>1119.384364012865</v>
      </c>
    </row>
    <row r="12" spans="1:9" x14ac:dyDescent="0.35">
      <c r="A12" s="1" t="s">
        <v>16</v>
      </c>
      <c r="B12" s="1">
        <v>0</v>
      </c>
      <c r="C12" s="1">
        <v>0</v>
      </c>
      <c r="D12" s="1">
        <v>0</v>
      </c>
      <c r="E12" s="1">
        <v>5.0082383683942778E-6</v>
      </c>
      <c r="F12" s="1">
        <v>4.9290984463289813E-6</v>
      </c>
      <c r="G12" s="1">
        <v>3.4449289898468947E-6</v>
      </c>
      <c r="H12" s="1">
        <v>2.3419424631178299E-6</v>
      </c>
      <c r="I12" s="1">
        <v>2.8239635189478748E-6</v>
      </c>
    </row>
    <row r="13" spans="1:9" x14ac:dyDescent="0.35">
      <c r="A13" s="1" t="s">
        <v>65</v>
      </c>
      <c r="B13" s="1">
        <v>0</v>
      </c>
      <c r="C13" s="1">
        <v>0</v>
      </c>
      <c r="D13" s="1">
        <v>1.1117505601476187E-6</v>
      </c>
      <c r="E13" s="1">
        <v>3.115724091519697E-6</v>
      </c>
      <c r="F13" s="1">
        <v>3.2537618097720819E-6</v>
      </c>
      <c r="G13" s="1">
        <v>4.473616379024697E-6</v>
      </c>
      <c r="H13" s="1">
        <v>5.3765907146781247E-6</v>
      </c>
      <c r="I13" s="1">
        <v>7.1152024013595348E-6</v>
      </c>
    </row>
    <row r="14" spans="1:9" x14ac:dyDescent="0.35">
      <c r="A14" s="1" t="s">
        <v>110</v>
      </c>
      <c r="B14" s="1">
        <v>183.81775594520838</v>
      </c>
      <c r="C14" s="1">
        <v>371.41010385325899</v>
      </c>
      <c r="D14" s="1">
        <v>516.06259753972301</v>
      </c>
      <c r="E14" s="1">
        <v>551.61757253690166</v>
      </c>
      <c r="F14" s="1">
        <v>942.45039435945512</v>
      </c>
      <c r="G14" s="1">
        <v>1122.7955943002962</v>
      </c>
      <c r="H14" s="1">
        <v>1640.9201667839557</v>
      </c>
      <c r="I14" s="1">
        <v>1733.0525838562185</v>
      </c>
    </row>
    <row r="15" spans="1:9" x14ac:dyDescent="0.35">
      <c r="A15" s="1" t="s">
        <v>111</v>
      </c>
      <c r="B15" s="1">
        <v>0</v>
      </c>
      <c r="C15" s="1">
        <v>0.11408721232466329</v>
      </c>
      <c r="D15" s="1">
        <v>18.759963466555355</v>
      </c>
      <c r="E15" s="1">
        <v>87.382613671015832</v>
      </c>
      <c r="F15" s="1">
        <v>135.32149764859338</v>
      </c>
      <c r="G15" s="1">
        <v>136.18632619009088</v>
      </c>
      <c r="H15" s="1">
        <v>144.80054213533629</v>
      </c>
      <c r="I15" s="1">
        <v>131.15987026968833</v>
      </c>
    </row>
    <row r="16" spans="1:9" x14ac:dyDescent="0.35">
      <c r="A16" s="1" t="s">
        <v>107</v>
      </c>
      <c r="B16" s="1">
        <v>23.137186297559687</v>
      </c>
      <c r="C16" s="1">
        <v>114.09309208789847</v>
      </c>
      <c r="D16" s="1">
        <v>325.43952716061466</v>
      </c>
      <c r="E16" s="1">
        <v>365.00773776344283</v>
      </c>
      <c r="F16" s="1">
        <v>612.57285363907488</v>
      </c>
      <c r="G16" s="1">
        <v>839.02817769530213</v>
      </c>
      <c r="H16" s="1">
        <v>1319.321291571508</v>
      </c>
      <c r="I16" s="1">
        <v>1518.916410613539</v>
      </c>
    </row>
    <row r="17" spans="1:9" x14ac:dyDescent="0.35">
      <c r="A17" s="1" t="s">
        <v>108</v>
      </c>
      <c r="B17" s="1">
        <v>19.329596434668794</v>
      </c>
      <c r="C17" s="1">
        <v>62.261595835850599</v>
      </c>
      <c r="D17" s="1">
        <v>135.8240002294838</v>
      </c>
      <c r="E17" s="1">
        <v>204.73382490879803</v>
      </c>
      <c r="F17" s="1">
        <v>262.84669381444013</v>
      </c>
      <c r="G17" s="1">
        <v>291.71811895047955</v>
      </c>
      <c r="H17" s="1">
        <v>333.93155644739579</v>
      </c>
      <c r="I17" s="1">
        <v>335.37865587026965</v>
      </c>
    </row>
    <row r="20" spans="1:9" x14ac:dyDescent="0.35">
      <c r="A20" s="1" t="s">
        <v>109</v>
      </c>
      <c r="B20" s="1">
        <v>1769.823304897822</v>
      </c>
      <c r="C20" s="1">
        <v>1550.4388145397299</v>
      </c>
      <c r="D20" s="1">
        <v>1287.9178521191436</v>
      </c>
      <c r="E20" s="12">
        <v>1133.8951654591935</v>
      </c>
      <c r="F20" s="1">
        <v>880.35675839907935</v>
      </c>
      <c r="G20" s="1">
        <v>777.68465410502552</v>
      </c>
      <c r="H20" s="1">
        <v>556.47214498979361</v>
      </c>
      <c r="I20" s="1">
        <v>519.53173410792692</v>
      </c>
    </row>
    <row r="22" spans="1:9" x14ac:dyDescent="0.35">
      <c r="A22" s="1" t="s">
        <v>113</v>
      </c>
      <c r="B22" s="17">
        <f>SUM(B14:B15)/SUM(B16:B17)</f>
        <v>4.3285067556037671</v>
      </c>
      <c r="C22" s="17">
        <f t="shared" ref="C22:I22" si="0">SUM(C14:C15)/SUM(C16:C17)</f>
        <v>2.1066873551227658</v>
      </c>
      <c r="D22" s="17">
        <f t="shared" si="0"/>
        <v>1.1594729026862116</v>
      </c>
      <c r="E22" s="17">
        <f t="shared" si="0"/>
        <v>1.1215614729085852</v>
      </c>
      <c r="F22" s="17">
        <f t="shared" si="0"/>
        <v>1.2311489903819843</v>
      </c>
      <c r="G22" s="17">
        <f t="shared" si="0"/>
        <v>1.1134079538663981</v>
      </c>
      <c r="H22" s="17">
        <f t="shared" si="0"/>
        <v>1.080125590625248</v>
      </c>
      <c r="I22" s="17">
        <f t="shared" si="0"/>
        <v>1.0053483330788902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3778C-88C9-4388-B706-B0B337A91B9D}">
  <dimension ref="A1:AK73"/>
  <sheetViews>
    <sheetView topLeftCell="D50" zoomScale="75" zoomScaleNormal="75" workbookViewId="0">
      <selection activeCell="U75" sqref="U75"/>
    </sheetView>
  </sheetViews>
  <sheetFormatPr defaultColWidth="9.1796875" defaultRowHeight="14.5" x14ac:dyDescent="0.35"/>
  <cols>
    <col min="1" max="3" width="9.1796875" style="1"/>
    <col min="4" max="4" width="21.26953125" style="1" customWidth="1"/>
    <col min="5" max="5" width="9.1796875" style="1" customWidth="1"/>
    <col min="6" max="7" width="9.1796875" style="1"/>
    <col min="8" max="8" width="13.453125" style="1" bestFit="1" customWidth="1"/>
    <col min="9" max="11" width="9.1796875" style="1"/>
    <col min="12" max="12" width="13.453125" style="1" bestFit="1" customWidth="1"/>
    <col min="13" max="13" width="9.1796875" style="1"/>
    <col min="14" max="14" width="13.453125" style="1" bestFit="1" customWidth="1"/>
    <col min="15" max="16" width="9.1796875" style="1"/>
    <col min="17" max="18" width="12.81640625" style="1" bestFit="1" customWidth="1"/>
    <col min="19" max="19" width="9.1796875" style="1"/>
    <col min="20" max="20" width="13.453125" style="1" bestFit="1" customWidth="1"/>
    <col min="21" max="23" width="9.1796875" style="1"/>
    <col min="24" max="24" width="15.54296875" style="1" bestFit="1" customWidth="1"/>
    <col min="25" max="16384" width="9.1796875" style="1"/>
  </cols>
  <sheetData>
    <row r="1" spans="2:37" x14ac:dyDescent="0.35">
      <c r="F1" s="1" t="s">
        <v>1</v>
      </c>
      <c r="G1" s="1" t="s">
        <v>2</v>
      </c>
      <c r="H1" s="1" t="s">
        <v>0</v>
      </c>
      <c r="I1" s="1" t="s">
        <v>50</v>
      </c>
      <c r="J1" s="1" t="s">
        <v>3</v>
      </c>
      <c r="K1" s="1" t="s">
        <v>14</v>
      </c>
      <c r="L1" s="1" t="s">
        <v>15</v>
      </c>
      <c r="M1" s="1" t="s">
        <v>4</v>
      </c>
      <c r="N1" s="1" t="s">
        <v>5</v>
      </c>
      <c r="O1" s="1" t="s">
        <v>6</v>
      </c>
      <c r="P1" s="1" t="s">
        <v>52</v>
      </c>
      <c r="Q1" s="1" t="s">
        <v>9</v>
      </c>
      <c r="R1" s="1" t="s">
        <v>49</v>
      </c>
      <c r="S1" s="1" t="s">
        <v>48</v>
      </c>
      <c r="T1" s="1" t="s">
        <v>51</v>
      </c>
      <c r="U1" s="1" t="s">
        <v>53</v>
      </c>
      <c r="V1" s="1" t="s">
        <v>31</v>
      </c>
      <c r="X1" s="1" t="s">
        <v>75</v>
      </c>
      <c r="Y1" s="1" t="s">
        <v>81</v>
      </c>
      <c r="Z1" s="1" t="s">
        <v>83</v>
      </c>
      <c r="AB1" s="1" t="s">
        <v>87</v>
      </c>
      <c r="AK1" s="1" t="s">
        <v>88</v>
      </c>
    </row>
    <row r="2" spans="2:37" x14ac:dyDescent="0.35">
      <c r="F2" s="1" t="s">
        <v>32</v>
      </c>
      <c r="G2" s="1" t="s">
        <v>33</v>
      </c>
      <c r="H2" s="1" t="s">
        <v>34</v>
      </c>
      <c r="I2" s="1" t="s">
        <v>35</v>
      </c>
      <c r="J2" s="1" t="s">
        <v>36</v>
      </c>
      <c r="K2" s="1" t="s">
        <v>37</v>
      </c>
      <c r="L2" s="1" t="s">
        <v>38</v>
      </c>
      <c r="M2" s="1" t="s">
        <v>39</v>
      </c>
      <c r="N2" s="1" t="s">
        <v>40</v>
      </c>
      <c r="O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AD2" s="1" t="s">
        <v>13</v>
      </c>
      <c r="AF2" s="1" t="s">
        <v>10</v>
      </c>
      <c r="AG2" s="1" t="s">
        <v>11</v>
      </c>
      <c r="AH2" s="1" t="s">
        <v>12</v>
      </c>
    </row>
    <row r="3" spans="2:37" x14ac:dyDescent="0.35">
      <c r="C3" s="1" t="s">
        <v>82</v>
      </c>
      <c r="F3" s="1">
        <v>-8.3681999999999999</v>
      </c>
      <c r="I3" s="1">
        <v>-18.324599999999997</v>
      </c>
      <c r="K3" s="1">
        <v>-90.378000000000014</v>
      </c>
      <c r="M3" s="1">
        <v>99.790899999999993</v>
      </c>
      <c r="Q3" s="17">
        <v>84.566400000000002</v>
      </c>
      <c r="R3" s="17">
        <v>47.396500000000003</v>
      </c>
      <c r="U3" s="1">
        <v>1.4734</v>
      </c>
      <c r="X3" s="17">
        <v>-49.752700000000004</v>
      </c>
      <c r="Y3" s="19">
        <f>SUM(Q3:R3)/10</f>
        <v>13.196289999999999</v>
      </c>
      <c r="Z3" s="1">
        <f>Y3*10</f>
        <v>131.96289999999999</v>
      </c>
      <c r="AD3" s="1" t="s">
        <v>14</v>
      </c>
      <c r="AF3" s="1">
        <v>64</v>
      </c>
      <c r="AG3" s="1">
        <v>104</v>
      </c>
      <c r="AH3" s="1">
        <v>156</v>
      </c>
      <c r="AI3" s="2"/>
    </row>
    <row r="4" spans="2:37" x14ac:dyDescent="0.35">
      <c r="B4" s="1">
        <v>2030</v>
      </c>
      <c r="C4" s="1" t="str">
        <f t="shared" ref="C4:C9" si="0">A21</f>
        <v>No IRA</v>
      </c>
      <c r="F4" s="1">
        <f>E57-$E$56</f>
        <v>-9.6152230387177582</v>
      </c>
      <c r="G4" s="1">
        <f>F57-$F$56</f>
        <v>2.3650000007586258</v>
      </c>
      <c r="H4" s="1">
        <f>I57-$I$56</f>
        <v>0</v>
      </c>
      <c r="I4" s="1">
        <f>SUM(H57,J57)-SUM($H$56,$J$56)</f>
        <v>4.6291512114423838E-2</v>
      </c>
      <c r="J4" s="1">
        <f>K57-$K$56</f>
        <v>0.56372416958502625</v>
      </c>
      <c r="K4" s="1">
        <f>L57-$L$56</f>
        <v>-71.439082991878479</v>
      </c>
      <c r="L4" s="1">
        <f>N57-$N$56</f>
        <v>8.2282801028970956E-7</v>
      </c>
      <c r="M4" s="1">
        <f>P57</f>
        <v>109.39638333216443</v>
      </c>
      <c r="N4" s="1">
        <f>Q57</f>
        <v>4.759393926615865E-7</v>
      </c>
      <c r="O4" s="1">
        <f>R57-$R$56</f>
        <v>-42.035813390521966</v>
      </c>
      <c r="Q4" s="1">
        <f>W57</f>
        <v>91.815573841562056</v>
      </c>
      <c r="R4" s="1">
        <f>SUM(Z57,AF57)-$AF$56</f>
        <v>233.48642528925893</v>
      </c>
      <c r="T4" s="1">
        <f>U57</f>
        <v>5.2548779444663585E-6</v>
      </c>
      <c r="U4" s="1">
        <f>AC57-$AC$56</f>
        <v>47.022345052495481</v>
      </c>
      <c r="X4" s="18">
        <f>O57-$O$56</f>
        <v>-56.164964826385813</v>
      </c>
      <c r="Y4" s="19">
        <f t="shared" ref="Y4:Y6" si="1">SUM(Q4:R4)/10</f>
        <v>32.5301999130821</v>
      </c>
      <c r="Z4" s="1">
        <f t="shared" ref="Z4:Z6" si="2">Y4*10</f>
        <v>325.301999130821</v>
      </c>
      <c r="AA4" s="1">
        <f>Z4/$Z$3</f>
        <v>2.4651019273661086</v>
      </c>
      <c r="AB4" s="1">
        <f>SUM(G4,J4,L4,N4,Q4,R4,T4,U4)</f>
        <v>375.25307490730546</v>
      </c>
      <c r="AD4" s="1" t="s">
        <v>15</v>
      </c>
      <c r="AF4" s="1">
        <v>220</v>
      </c>
      <c r="AG4" s="1">
        <v>230</v>
      </c>
      <c r="AH4" s="1">
        <v>242</v>
      </c>
      <c r="AI4" s="3"/>
      <c r="AK4" s="17">
        <f>SUM(O4,X4)</f>
        <v>-98.200778216907779</v>
      </c>
    </row>
    <row r="5" spans="2:37" x14ac:dyDescent="0.35">
      <c r="C5" s="1" t="str">
        <f t="shared" si="0"/>
        <v>IRA</v>
      </c>
      <c r="F5" s="1">
        <f t="shared" ref="F5:F6" si="3">E58-$E$56</f>
        <v>-15.091737531482295</v>
      </c>
      <c r="G5" s="1">
        <f t="shared" ref="G5:G6" si="4">F58-$F$56</f>
        <v>2.3649999999609963</v>
      </c>
      <c r="H5" s="1">
        <f t="shared" ref="H5:H6" si="5">I58-$I$56</f>
        <v>0</v>
      </c>
      <c r="I5" s="1">
        <f t="shared" ref="I5:I6" si="6">SUM(H58,J58)-SUM($H$56,$J$56)</f>
        <v>-0.11619721914072301</v>
      </c>
      <c r="J5" s="1">
        <f t="shared" ref="J5:J6" si="7">K58-$K$56</f>
        <v>0.76898302360078274</v>
      </c>
      <c r="K5" s="1">
        <f t="shared" ref="K5:K6" si="8">L58-$L$56</f>
        <v>-99.179694929701</v>
      </c>
      <c r="L5" s="1">
        <f t="shared" ref="L5:L6" si="9">N58-$N$56</f>
        <v>20.834121107005341</v>
      </c>
      <c r="M5" s="1">
        <f t="shared" ref="M5:N5" si="10">P58</f>
        <v>46.607552718937185</v>
      </c>
      <c r="N5" s="1">
        <f t="shared" si="10"/>
        <v>8.1448180959018553E-7</v>
      </c>
      <c r="O5" s="1">
        <f t="shared" ref="O5:O6" si="11">R58-$R$56</f>
        <v>-41.355276788649618</v>
      </c>
      <c r="Q5" s="1">
        <f t="shared" ref="Q5:Q6" si="12">W58</f>
        <v>211.03923040103257</v>
      </c>
      <c r="R5" s="1">
        <f t="shared" ref="R5:R6" si="13">SUM(Z58,AF58)-$AF$56</f>
        <v>332.52840171014344</v>
      </c>
      <c r="T5" s="1">
        <f t="shared" ref="T5:T6" si="14">U58</f>
        <v>5.6627767608988771E-6</v>
      </c>
      <c r="U5" s="1">
        <f t="shared" ref="U5:U6" si="15">AC58-$AC$56</f>
        <v>150.3834722014808</v>
      </c>
      <c r="X5" s="18">
        <f t="shared" ref="X5:X6" si="16">O58-$O$56</f>
        <v>-67.666654812670629</v>
      </c>
      <c r="Y5" s="19">
        <f t="shared" si="1"/>
        <v>54.356763211117595</v>
      </c>
      <c r="Z5" s="1">
        <f t="shared" si="2"/>
        <v>543.56763211117595</v>
      </c>
      <c r="AA5" s="1">
        <f t="shared" ref="AA5:AA6" si="17">Z5/$Z$3</f>
        <v>4.1190943220494241</v>
      </c>
      <c r="AB5" s="1">
        <f t="shared" ref="AB5:AB6" si="18">SUM(G5,J5,L5,N5,Q5,R5,T5,U5)</f>
        <v>717.91921492048243</v>
      </c>
      <c r="AD5" s="1" t="s">
        <v>16</v>
      </c>
      <c r="AF5" s="1">
        <v>252</v>
      </c>
      <c r="AG5" s="1">
        <v>213</v>
      </c>
      <c r="AH5" s="1">
        <v>181</v>
      </c>
      <c r="AI5" s="4"/>
      <c r="AK5" s="17">
        <f t="shared" ref="AK5:AK11" si="19">SUM(O5,X5)</f>
        <v>-109.02193160132025</v>
      </c>
    </row>
    <row r="6" spans="2:37" x14ac:dyDescent="0.35">
      <c r="C6" s="1" t="str">
        <f t="shared" si="0"/>
        <v>Cap</v>
      </c>
      <c r="F6" s="1">
        <f t="shared" si="3"/>
        <v>-3.9844580166091674</v>
      </c>
      <c r="G6" s="1">
        <f t="shared" si="4"/>
        <v>2.3650008671672857</v>
      </c>
      <c r="H6" s="1">
        <f t="shared" si="5"/>
        <v>1.7736954305291874E-7</v>
      </c>
      <c r="I6" s="1">
        <f t="shared" si="6"/>
        <v>1.4164605909642525</v>
      </c>
      <c r="J6" s="1">
        <f t="shared" si="7"/>
        <v>0.76917258330082283</v>
      </c>
      <c r="K6" s="1">
        <f t="shared" si="8"/>
        <v>-131.06429304885518</v>
      </c>
      <c r="L6" s="12">
        <f t="shared" si="9"/>
        <v>4.9069753201812185E-6</v>
      </c>
      <c r="M6" s="1">
        <f t="shared" ref="M6:N6" si="20">P59</f>
        <v>175.31323343968708</v>
      </c>
      <c r="N6" s="1">
        <f t="shared" si="20"/>
        <v>5.4874660285425216E-6</v>
      </c>
      <c r="O6" s="1">
        <f t="shared" si="11"/>
        <v>-41.039143316730488</v>
      </c>
      <c r="Q6" s="1">
        <f t="shared" si="12"/>
        <v>128.95666688214249</v>
      </c>
      <c r="R6" s="1">
        <f t="shared" si="13"/>
        <v>261.675024001243</v>
      </c>
      <c r="T6" s="1">
        <f t="shared" si="14"/>
        <v>2.2317075243457539E-5</v>
      </c>
      <c r="U6" s="1">
        <f t="shared" si="15"/>
        <v>56.762303971430612</v>
      </c>
      <c r="X6" s="18">
        <f t="shared" si="16"/>
        <v>-53.425163076436291</v>
      </c>
      <c r="Y6" s="20">
        <f t="shared" si="1"/>
        <v>39.063169088338547</v>
      </c>
      <c r="Z6" s="1">
        <f t="shared" si="2"/>
        <v>390.63169088338549</v>
      </c>
      <c r="AA6" s="1">
        <f t="shared" si="17"/>
        <v>2.9601629767410804</v>
      </c>
      <c r="AB6" s="12">
        <f t="shared" si="18"/>
        <v>450.52820101680084</v>
      </c>
      <c r="AD6" s="1" t="s">
        <v>17</v>
      </c>
      <c r="AF6" s="1">
        <v>247</v>
      </c>
      <c r="AG6" s="1">
        <v>150</v>
      </c>
      <c r="AH6" s="1">
        <v>70</v>
      </c>
      <c r="AI6" s="5"/>
      <c r="AK6" s="17">
        <f t="shared" si="19"/>
        <v>-94.46430639316678</v>
      </c>
    </row>
    <row r="7" spans="2:37" x14ac:dyDescent="0.35">
      <c r="C7" s="1" t="str">
        <f t="shared" si="0"/>
        <v>Low Sens.</v>
      </c>
      <c r="F7" s="1">
        <f t="shared" ref="F7:F8" si="21">E60-$E$56</f>
        <v>-3.4425567934335106</v>
      </c>
      <c r="G7" s="1">
        <f t="shared" ref="G7:G8" si="22">F60-$F$56</f>
        <v>2.3650001242194914</v>
      </c>
      <c r="H7" s="1">
        <f t="shared" ref="H7:H8" si="23">I60-$I$56</f>
        <v>0</v>
      </c>
      <c r="I7" s="1">
        <f t="shared" ref="I7:I8" si="24">SUM(H60,J60)-SUM($H$56,$J$56)</f>
        <v>-0.13545451391919894</v>
      </c>
      <c r="J7" s="1">
        <f t="shared" ref="J7:J8" si="25">K60-$K$56</f>
        <v>0</v>
      </c>
      <c r="K7" s="1">
        <f t="shared" ref="K7:K8" si="26">L60-$L$56</f>
        <v>-63.918496301319777</v>
      </c>
      <c r="L7" s="12">
        <f t="shared" ref="L7:L8" si="27">N60-$N$56</f>
        <v>0</v>
      </c>
      <c r="M7" s="1">
        <f t="shared" ref="M7:M8" si="28">P60</f>
        <v>48.233967467927172</v>
      </c>
      <c r="N7" s="1">
        <f t="shared" ref="N7:N8" si="29">Q60</f>
        <v>0</v>
      </c>
      <c r="O7" s="1">
        <f t="shared" ref="O7:O8" si="30">R60-$R$56</f>
        <v>-35.321306501691481</v>
      </c>
      <c r="Q7" s="1">
        <f t="shared" ref="Q7:Q8" si="31">W60</f>
        <v>170.68798973373879</v>
      </c>
      <c r="R7" s="1">
        <f t="shared" ref="R7:R8" si="32">SUM(Z60,AF60)-$AF$56</f>
        <v>242.80128900831119</v>
      </c>
      <c r="T7" s="1">
        <f t="shared" ref="T7:T8" si="33">U60</f>
        <v>5.2507345029699327E-6</v>
      </c>
      <c r="U7" s="1">
        <f t="shared" ref="U7:U8" si="34">AC60-$AC$56</f>
        <v>70.16819383575131</v>
      </c>
      <c r="X7" s="18"/>
      <c r="Y7" s="20"/>
      <c r="AB7" s="12"/>
      <c r="AD7" s="1" t="s">
        <v>18</v>
      </c>
      <c r="AF7" s="1">
        <v>250</v>
      </c>
      <c r="AG7" s="1">
        <v>186</v>
      </c>
      <c r="AH7" s="1">
        <v>134</v>
      </c>
      <c r="AI7" s="6"/>
      <c r="AK7" s="17">
        <f t="shared" si="19"/>
        <v>-35.321306501691481</v>
      </c>
    </row>
    <row r="8" spans="2:37" x14ac:dyDescent="0.35">
      <c r="C8" s="1" t="str">
        <f t="shared" si="0"/>
        <v>High Sens.</v>
      </c>
      <c r="F8" s="1">
        <f t="shared" si="21"/>
        <v>-27.551635370345792</v>
      </c>
      <c r="G8" s="1">
        <f t="shared" si="22"/>
        <v>2.3650004259075215</v>
      </c>
      <c r="H8" s="1">
        <f t="shared" si="23"/>
        <v>0</v>
      </c>
      <c r="I8" s="1">
        <f t="shared" si="24"/>
        <v>-0.4435226505397889</v>
      </c>
      <c r="J8" s="1">
        <f t="shared" si="25"/>
        <v>0.76917253983480816</v>
      </c>
      <c r="K8" s="1">
        <f t="shared" si="26"/>
        <v>-120.61073319675486</v>
      </c>
      <c r="L8" s="12">
        <f t="shared" si="27"/>
        <v>28.359122270428557</v>
      </c>
      <c r="M8" s="1">
        <f t="shared" si="28"/>
        <v>2.3438444962049885</v>
      </c>
      <c r="N8" s="1">
        <f t="shared" si="29"/>
        <v>5.4524125440355045</v>
      </c>
      <c r="O8" s="1">
        <f t="shared" si="30"/>
        <v>-37.302064210947279</v>
      </c>
      <c r="Q8" s="1">
        <f t="shared" si="31"/>
        <v>281.37246594018632</v>
      </c>
      <c r="R8" s="1">
        <f t="shared" si="32"/>
        <v>477.94098217598525</v>
      </c>
      <c r="T8" s="1">
        <f t="shared" si="33"/>
        <v>10.560697264647969</v>
      </c>
      <c r="U8" s="1">
        <f t="shared" si="34"/>
        <v>255.93391135295309</v>
      </c>
      <c r="X8" s="18"/>
      <c r="Y8" s="20"/>
      <c r="AD8" s="1" t="s">
        <v>19</v>
      </c>
      <c r="AF8" s="1">
        <v>248</v>
      </c>
      <c r="AG8" s="1">
        <v>170</v>
      </c>
      <c r="AH8" s="1">
        <v>121</v>
      </c>
      <c r="AI8" s="7"/>
      <c r="AK8" s="17">
        <f t="shared" si="19"/>
        <v>-37.302064210947279</v>
      </c>
    </row>
    <row r="9" spans="2:37" x14ac:dyDescent="0.35">
      <c r="C9" s="1" t="str">
        <f t="shared" si="0"/>
        <v>N/A</v>
      </c>
      <c r="L9" s="12"/>
      <c r="X9" s="18"/>
      <c r="Y9" s="20"/>
      <c r="AD9" s="1" t="s">
        <v>20</v>
      </c>
      <c r="AF9" s="1">
        <v>127</v>
      </c>
      <c r="AG9" s="1">
        <v>127</v>
      </c>
      <c r="AH9" s="1">
        <v>127</v>
      </c>
      <c r="AI9" s="8"/>
      <c r="AK9" s="17">
        <f t="shared" si="19"/>
        <v>0</v>
      </c>
    </row>
    <row r="10" spans="2:37" x14ac:dyDescent="0.35">
      <c r="B10" s="1">
        <v>2035</v>
      </c>
      <c r="C10" s="1" t="s">
        <v>84</v>
      </c>
      <c r="L10" s="12"/>
      <c r="X10" s="18"/>
      <c r="Y10" s="20"/>
      <c r="AD10" s="1" t="s">
        <v>21</v>
      </c>
      <c r="AF10" s="1">
        <v>75</v>
      </c>
      <c r="AG10" s="1">
        <v>172</v>
      </c>
      <c r="AH10" s="1">
        <v>198</v>
      </c>
      <c r="AI10" s="9"/>
      <c r="AK10" s="17">
        <f t="shared" si="19"/>
        <v>0</v>
      </c>
    </row>
    <row r="11" spans="2:37" x14ac:dyDescent="0.35">
      <c r="C11" s="1" t="s">
        <v>85</v>
      </c>
      <c r="L11" s="12"/>
      <c r="X11" s="18"/>
      <c r="Y11" s="20"/>
      <c r="AD11" s="1" t="s">
        <v>22</v>
      </c>
      <c r="AF11" s="1">
        <v>75</v>
      </c>
      <c r="AG11" s="1">
        <v>172</v>
      </c>
      <c r="AH11" s="1">
        <v>98</v>
      </c>
      <c r="AI11" s="10"/>
      <c r="AK11" s="17">
        <f t="shared" si="19"/>
        <v>0</v>
      </c>
    </row>
    <row r="12" spans="2:37" x14ac:dyDescent="0.35">
      <c r="AD12" s="1" t="s">
        <v>23</v>
      </c>
      <c r="AF12" s="1">
        <v>146</v>
      </c>
      <c r="AG12" s="1">
        <v>208</v>
      </c>
      <c r="AH12" s="1">
        <v>80</v>
      </c>
      <c r="AI12" s="11"/>
      <c r="AK12" s="17"/>
    </row>
    <row r="13" spans="2:37" x14ac:dyDescent="0.35">
      <c r="AD13" s="1" t="s">
        <v>24</v>
      </c>
      <c r="AF13" s="1">
        <v>255</v>
      </c>
      <c r="AG13" s="1">
        <v>255</v>
      </c>
      <c r="AH13" s="1">
        <v>0</v>
      </c>
      <c r="AI13" s="12"/>
    </row>
    <row r="14" spans="2:37" x14ac:dyDescent="0.35">
      <c r="AD14" s="1" t="s">
        <v>25</v>
      </c>
      <c r="AF14" s="1">
        <v>255</v>
      </c>
      <c r="AG14" s="1">
        <v>197</v>
      </c>
      <c r="AH14" s="1">
        <v>0</v>
      </c>
      <c r="AI14" s="13"/>
    </row>
    <row r="15" spans="2:37" x14ac:dyDescent="0.35">
      <c r="AD15" s="1" t="s">
        <v>26</v>
      </c>
      <c r="AF15" s="1">
        <v>119</v>
      </c>
      <c r="AG15" s="1">
        <v>147</v>
      </c>
      <c r="AH15" s="1">
        <v>60</v>
      </c>
      <c r="AI15" s="14"/>
    </row>
    <row r="16" spans="2:37" x14ac:dyDescent="0.35">
      <c r="AD16" s="1" t="s">
        <v>27</v>
      </c>
      <c r="AF16" s="1">
        <v>230</v>
      </c>
      <c r="AG16" s="1">
        <v>224</v>
      </c>
      <c r="AH16" s="1">
        <v>236</v>
      </c>
      <c r="AI16" s="15"/>
    </row>
    <row r="17" spans="1:35" x14ac:dyDescent="0.35">
      <c r="AD17" s="1" t="s">
        <v>28</v>
      </c>
      <c r="AF17" s="1">
        <v>217</v>
      </c>
      <c r="AG17" s="1">
        <v>150</v>
      </c>
      <c r="AH17" s="1">
        <v>148</v>
      </c>
      <c r="AI17" s="16"/>
    </row>
    <row r="18" spans="1:35" x14ac:dyDescent="0.35">
      <c r="AD18" s="1" t="s">
        <v>29</v>
      </c>
      <c r="AF18" s="1">
        <v>197</v>
      </c>
      <c r="AG18" s="1">
        <v>224</v>
      </c>
      <c r="AH18" s="1">
        <v>180</v>
      </c>
    </row>
    <row r="19" spans="1:35" x14ac:dyDescent="0.35">
      <c r="AD19" s="1" t="s">
        <v>30</v>
      </c>
      <c r="AF19" s="1">
        <v>239</v>
      </c>
      <c r="AG19" s="1">
        <v>113</v>
      </c>
      <c r="AH19" s="1">
        <v>224</v>
      </c>
    </row>
    <row r="20" spans="1:35" x14ac:dyDescent="0.35">
      <c r="A20" s="1" t="s">
        <v>76</v>
      </c>
      <c r="AD20" s="1" t="s">
        <v>7</v>
      </c>
      <c r="AF20" s="1">
        <v>204</v>
      </c>
      <c r="AG20" s="1">
        <v>153</v>
      </c>
      <c r="AH20" s="1">
        <v>0</v>
      </c>
    </row>
    <row r="21" spans="1:35" x14ac:dyDescent="0.35">
      <c r="A21" s="1" t="s">
        <v>94</v>
      </c>
      <c r="AD21" s="1" t="s">
        <v>8</v>
      </c>
      <c r="AF21" s="1">
        <v>164</v>
      </c>
      <c r="AG21" s="1">
        <v>64</v>
      </c>
      <c r="AH21" s="1">
        <v>220</v>
      </c>
    </row>
    <row r="22" spans="1:35" x14ac:dyDescent="0.35">
      <c r="A22" s="1" t="s">
        <v>86</v>
      </c>
    </row>
    <row r="23" spans="1:35" x14ac:dyDescent="0.35">
      <c r="A23" s="1" t="s">
        <v>92</v>
      </c>
    </row>
    <row r="24" spans="1:35" x14ac:dyDescent="0.35">
      <c r="A24" s="1" t="s">
        <v>116</v>
      </c>
    </row>
    <row r="25" spans="1:35" x14ac:dyDescent="0.35">
      <c r="A25" s="1" t="s">
        <v>117</v>
      </c>
    </row>
    <row r="26" spans="1:35" x14ac:dyDescent="0.35">
      <c r="A26" s="1" t="s">
        <v>93</v>
      </c>
    </row>
    <row r="27" spans="1:35" x14ac:dyDescent="0.35">
      <c r="A27" s="1" t="s">
        <v>93</v>
      </c>
    </row>
    <row r="28" spans="1:35" x14ac:dyDescent="0.35">
      <c r="Y28" s="1">
        <f>237+120</f>
        <v>357</v>
      </c>
    </row>
    <row r="53" spans="3:35" x14ac:dyDescent="0.35">
      <c r="C53" s="1" t="s">
        <v>77</v>
      </c>
    </row>
    <row r="55" spans="3:35" x14ac:dyDescent="0.35">
      <c r="D55" s="1" t="s">
        <v>54</v>
      </c>
      <c r="E55" s="1" t="s">
        <v>55</v>
      </c>
      <c r="F55" s="1" t="s">
        <v>56</v>
      </c>
      <c r="G55" s="1" t="s">
        <v>28</v>
      </c>
      <c r="H55" s="1" t="s">
        <v>26</v>
      </c>
      <c r="I55" s="1" t="s">
        <v>0</v>
      </c>
      <c r="J55" s="1" t="s">
        <v>57</v>
      </c>
      <c r="K55" s="1" t="s">
        <v>58</v>
      </c>
      <c r="L55" s="1" t="s">
        <v>59</v>
      </c>
      <c r="M55" s="1" t="s">
        <v>60</v>
      </c>
      <c r="N55" s="1" t="s">
        <v>15</v>
      </c>
      <c r="O55" s="1" t="s">
        <v>61</v>
      </c>
      <c r="P55" s="1" t="s">
        <v>18</v>
      </c>
      <c r="Q55" s="1" t="s">
        <v>16</v>
      </c>
      <c r="R55" s="1" t="s">
        <v>62</v>
      </c>
      <c r="S55" s="1" t="s">
        <v>63</v>
      </c>
      <c r="T55" s="1" t="s">
        <v>64</v>
      </c>
      <c r="U55" s="1" t="s">
        <v>65</v>
      </c>
      <c r="V55" s="1" t="s">
        <v>66</v>
      </c>
      <c r="W55" s="1" t="s">
        <v>23</v>
      </c>
      <c r="X55" s="1" t="s">
        <v>67</v>
      </c>
      <c r="Y55" s="1" t="s">
        <v>68</v>
      </c>
      <c r="Z55" s="1" t="s">
        <v>69</v>
      </c>
      <c r="AA55" s="1" t="s">
        <v>70</v>
      </c>
      <c r="AB55" s="1" t="s">
        <v>71</v>
      </c>
      <c r="AC55" s="1" t="s">
        <v>53</v>
      </c>
      <c r="AD55" s="1" t="s">
        <v>72</v>
      </c>
      <c r="AE55" s="1" t="s">
        <v>73</v>
      </c>
      <c r="AF55" s="1" t="s">
        <v>74</v>
      </c>
      <c r="AG55" s="1" t="s">
        <v>78</v>
      </c>
      <c r="AH55" s="1" t="s">
        <v>79</v>
      </c>
      <c r="AI55" s="1" t="s">
        <v>80</v>
      </c>
    </row>
    <row r="56" spans="3:35" x14ac:dyDescent="0.35">
      <c r="D56" s="1">
        <v>2020</v>
      </c>
      <c r="E56" s="1">
        <v>96</v>
      </c>
      <c r="F56" s="1">
        <v>1.27</v>
      </c>
      <c r="G56" s="1">
        <v>2.4986000000000002</v>
      </c>
      <c r="H56" s="1">
        <v>5.3383219999999989</v>
      </c>
      <c r="I56" s="1">
        <v>78.141315977832519</v>
      </c>
      <c r="J56" s="1">
        <v>1.3572643773851738</v>
      </c>
      <c r="K56" s="1">
        <v>0</v>
      </c>
      <c r="L56" s="1">
        <v>173.43149750392899</v>
      </c>
      <c r="M56" s="1">
        <v>0</v>
      </c>
      <c r="N56" s="1">
        <v>0</v>
      </c>
      <c r="O56" s="1">
        <v>276.9583130133293</v>
      </c>
      <c r="P56" s="1">
        <v>7.7134523246149637E-7</v>
      </c>
      <c r="Q56" s="1">
        <v>0</v>
      </c>
      <c r="R56" s="1">
        <v>164.47286461575627</v>
      </c>
      <c r="S56" s="1">
        <v>2.5388497653663324</v>
      </c>
      <c r="T56" s="1">
        <v>26.161603357016837</v>
      </c>
      <c r="U56" s="1">
        <v>4.3870558636648936E-8</v>
      </c>
      <c r="V56" s="1">
        <v>69.660499999999999</v>
      </c>
      <c r="W56" s="1">
        <v>2.1696077351426131</v>
      </c>
      <c r="X56" s="1">
        <v>2.9000000461824736E-2</v>
      </c>
      <c r="Y56" s="1">
        <v>10.388599999999999</v>
      </c>
      <c r="Z56" s="1">
        <v>29.570418052428131</v>
      </c>
      <c r="AA56" s="1">
        <v>1.7766999999999999</v>
      </c>
      <c r="AB56" s="1">
        <v>0</v>
      </c>
      <c r="AC56" s="1">
        <v>22.574699999999996</v>
      </c>
      <c r="AD56" s="1">
        <v>0</v>
      </c>
      <c r="AE56" s="1">
        <v>0</v>
      </c>
      <c r="AF56" s="1">
        <v>32.786754196934112</v>
      </c>
      <c r="AG56" s="1">
        <v>14.346451823156817</v>
      </c>
      <c r="AH56" s="1">
        <v>0</v>
      </c>
      <c r="AI56" s="1">
        <v>669.1405126564772</v>
      </c>
    </row>
    <row r="57" spans="3:35" x14ac:dyDescent="0.35">
      <c r="C57" s="1">
        <v>1</v>
      </c>
      <c r="D57" s="1" t="s">
        <v>89</v>
      </c>
      <c r="E57" s="1">
        <v>86.384776961282242</v>
      </c>
      <c r="F57" s="1">
        <v>3.6350000007586258</v>
      </c>
      <c r="G57" s="1">
        <v>2.4986000000000002</v>
      </c>
      <c r="H57" s="1">
        <v>5.3383220716351376</v>
      </c>
      <c r="I57" s="1">
        <v>78.141315977832519</v>
      </c>
      <c r="J57" s="1">
        <v>1.4035558178644589</v>
      </c>
      <c r="K57" s="1">
        <v>0.56372416958502625</v>
      </c>
      <c r="L57" s="1">
        <v>101.99241451205052</v>
      </c>
      <c r="M57" s="1">
        <v>8.1674528322762295E-7</v>
      </c>
      <c r="N57" s="1">
        <v>8.2282801028970956E-7</v>
      </c>
      <c r="O57" s="1">
        <v>220.79334818694349</v>
      </c>
      <c r="P57" s="1">
        <v>109.39638333216443</v>
      </c>
      <c r="Q57" s="1">
        <v>4.759393926615865E-7</v>
      </c>
      <c r="R57" s="1">
        <v>122.4370512252343</v>
      </c>
      <c r="S57" s="1">
        <v>9.8087522684712027</v>
      </c>
      <c r="T57" s="1">
        <v>13.221271587360206</v>
      </c>
      <c r="U57" s="1">
        <v>5.2548779444663585E-6</v>
      </c>
      <c r="V57" s="1">
        <v>51.136875263177693</v>
      </c>
      <c r="W57" s="1">
        <v>91.815573841562056</v>
      </c>
      <c r="X57" s="1">
        <v>34.329999971056644</v>
      </c>
      <c r="Y57" s="1">
        <v>10.388599999999999</v>
      </c>
      <c r="Z57" s="1">
        <v>137.43885085027861</v>
      </c>
      <c r="AA57" s="1">
        <v>1.4420702020496536E-8</v>
      </c>
      <c r="AB57" s="1">
        <v>0</v>
      </c>
      <c r="AC57" s="1">
        <v>69.597045052495474</v>
      </c>
      <c r="AD57" s="1">
        <v>0</v>
      </c>
      <c r="AE57" s="1">
        <v>0</v>
      </c>
      <c r="AF57" s="1">
        <v>128.8343286359144</v>
      </c>
      <c r="AG57" s="1">
        <v>14.075353688575055</v>
      </c>
      <c r="AH57" s="1">
        <v>0</v>
      </c>
      <c r="AI57" s="1">
        <v>730.30953064032246</v>
      </c>
    </row>
    <row r="58" spans="3:35" x14ac:dyDescent="0.35">
      <c r="C58" s="1">
        <v>2</v>
      </c>
      <c r="D58" s="1" t="s">
        <v>90</v>
      </c>
      <c r="E58" s="1">
        <v>80.908262468517705</v>
      </c>
      <c r="F58" s="1">
        <v>3.6349999999609963</v>
      </c>
      <c r="G58" s="1">
        <v>2.4986000326231141</v>
      </c>
      <c r="H58" s="1">
        <v>5.3383220273687266</v>
      </c>
      <c r="I58" s="1">
        <v>78.141315977832519</v>
      </c>
      <c r="J58" s="1">
        <v>1.2410671308757233</v>
      </c>
      <c r="K58" s="1">
        <v>0.76898302360078274</v>
      </c>
      <c r="L58" s="1">
        <v>74.251802574227995</v>
      </c>
      <c r="M58" s="1">
        <v>6.4375538977932721E-7</v>
      </c>
      <c r="N58" s="1">
        <v>20.834121107005341</v>
      </c>
      <c r="O58" s="1">
        <v>209.29165820065867</v>
      </c>
      <c r="P58" s="1">
        <v>46.607552718937185</v>
      </c>
      <c r="Q58" s="1">
        <v>8.1448180959018553E-7</v>
      </c>
      <c r="R58" s="1">
        <v>123.11758782710665</v>
      </c>
      <c r="S58" s="1">
        <v>8.1887773302601587</v>
      </c>
      <c r="T58" s="1">
        <v>13.752739101097564</v>
      </c>
      <c r="U58" s="1">
        <v>5.6627767608988771E-6</v>
      </c>
      <c r="V58" s="1">
        <v>38.520300281647422</v>
      </c>
      <c r="W58" s="1">
        <v>211.03923040103257</v>
      </c>
      <c r="X58" s="1">
        <v>34.329999980466241</v>
      </c>
      <c r="Y58" s="1">
        <v>10.388599999999999</v>
      </c>
      <c r="Z58" s="1">
        <v>237.89016222726389</v>
      </c>
      <c r="AA58" s="1">
        <v>1.0020518220246573E-8</v>
      </c>
      <c r="AB58" s="1">
        <v>0</v>
      </c>
      <c r="AC58" s="1">
        <v>172.95817220148081</v>
      </c>
      <c r="AD58" s="1">
        <v>0</v>
      </c>
      <c r="AE58" s="1">
        <v>0</v>
      </c>
      <c r="AF58" s="1">
        <v>127.42499367981368</v>
      </c>
      <c r="AG58" s="1">
        <v>13.945446606002994</v>
      </c>
      <c r="AH58" s="1">
        <v>0</v>
      </c>
      <c r="AI58" s="1">
        <v>764.71352395571273</v>
      </c>
    </row>
    <row r="59" spans="3:35" x14ac:dyDescent="0.35">
      <c r="C59" s="1">
        <v>3</v>
      </c>
      <c r="D59" s="1" t="s">
        <v>91</v>
      </c>
      <c r="E59" s="1">
        <v>92.015541983390833</v>
      </c>
      <c r="F59" s="1">
        <v>3.6350008671672858</v>
      </c>
      <c r="G59" s="1">
        <v>2.4986000000000002</v>
      </c>
      <c r="H59" s="1">
        <v>5.3383227724388602</v>
      </c>
      <c r="I59" s="1">
        <v>78.141316155202063</v>
      </c>
      <c r="J59" s="1">
        <v>2.7737241959105656</v>
      </c>
      <c r="K59" s="1">
        <v>0.76917258330082283</v>
      </c>
      <c r="L59" s="1">
        <v>42.367204455073818</v>
      </c>
      <c r="M59" s="1">
        <v>3.317145074969631E-6</v>
      </c>
      <c r="N59" s="1">
        <v>4.9069753201812185E-6</v>
      </c>
      <c r="O59" s="1">
        <v>223.53314993689301</v>
      </c>
      <c r="P59" s="1">
        <v>175.31323343968708</v>
      </c>
      <c r="Q59" s="1">
        <v>5.4874660285425216E-6</v>
      </c>
      <c r="R59" s="1">
        <v>123.43372129902578</v>
      </c>
      <c r="S59" s="1">
        <v>11.765920470267023</v>
      </c>
      <c r="T59" s="1">
        <v>14.505504996902165</v>
      </c>
      <c r="U59" s="1">
        <v>2.2317075243457539E-5</v>
      </c>
      <c r="V59" s="1">
        <v>51.96297297219234</v>
      </c>
      <c r="W59" s="1">
        <v>128.95666688214249</v>
      </c>
      <c r="X59" s="1">
        <v>34.330000159494226</v>
      </c>
      <c r="Y59" s="1">
        <v>10.388599999999999</v>
      </c>
      <c r="Z59" s="1">
        <v>167.49337227435026</v>
      </c>
      <c r="AA59" s="1">
        <v>9.1119925875664557E-8</v>
      </c>
      <c r="AB59" s="1">
        <v>0</v>
      </c>
      <c r="AC59" s="1">
        <v>79.337003971430605</v>
      </c>
      <c r="AD59" s="1">
        <v>0</v>
      </c>
      <c r="AE59" s="1">
        <v>0</v>
      </c>
      <c r="AF59" s="1">
        <v>126.96840592382685</v>
      </c>
      <c r="AG59" s="1">
        <v>13.949595535594666</v>
      </c>
      <c r="AH59" s="1">
        <v>0</v>
      </c>
      <c r="AI59" s="1">
        <v>765.53807136810269</v>
      </c>
    </row>
    <row r="60" spans="3:35" x14ac:dyDescent="0.35">
      <c r="C60" s="1">
        <v>4</v>
      </c>
      <c r="D60" s="1" t="s">
        <v>114</v>
      </c>
      <c r="E60" s="1">
        <v>92.557443206566489</v>
      </c>
      <c r="F60" s="1">
        <v>3.6350001242194914</v>
      </c>
      <c r="G60" s="1">
        <v>2.4986001440625456</v>
      </c>
      <c r="H60" s="1">
        <v>5.3383220803288811</v>
      </c>
      <c r="I60" s="1">
        <v>78.141315977832519</v>
      </c>
      <c r="J60" s="1">
        <v>1.2218097831370922</v>
      </c>
      <c r="K60" s="1">
        <v>0</v>
      </c>
      <c r="L60" s="1">
        <v>109.51300120260922</v>
      </c>
      <c r="M60" s="1">
        <v>1.0220596302970096E-6</v>
      </c>
      <c r="N60" s="1">
        <v>0</v>
      </c>
      <c r="O60" s="1">
        <v>238.14403476438764</v>
      </c>
      <c r="P60" s="1">
        <v>48.233967467927172</v>
      </c>
      <c r="Q60" s="1">
        <v>0</v>
      </c>
      <c r="R60" s="1">
        <v>129.15155811406478</v>
      </c>
      <c r="S60" s="1">
        <v>27.796131313530328</v>
      </c>
      <c r="T60" s="1">
        <v>19.390298293774489</v>
      </c>
      <c r="U60" s="1">
        <v>5.2507345029699327E-6</v>
      </c>
      <c r="V60" s="1">
        <v>41.68876434887575</v>
      </c>
      <c r="W60" s="1">
        <v>170.68798973373879</v>
      </c>
      <c r="X60" s="1">
        <v>34.330000057828592</v>
      </c>
      <c r="Y60" s="1">
        <v>10.388599999999999</v>
      </c>
      <c r="Z60" s="1">
        <v>148.61963728141848</v>
      </c>
      <c r="AA60" s="1">
        <v>2.6115184355579907E-8</v>
      </c>
      <c r="AB60" s="1">
        <v>0</v>
      </c>
      <c r="AC60" s="1">
        <v>92.742893835751303</v>
      </c>
      <c r="AD60" s="1">
        <v>0</v>
      </c>
      <c r="AE60" s="1">
        <v>0</v>
      </c>
      <c r="AF60" s="1">
        <v>126.96840592382685</v>
      </c>
      <c r="AG60" s="1">
        <v>13.949595535594666</v>
      </c>
      <c r="AH60" s="1" t="e">
        <f>#REF!</f>
        <v>#REF!</v>
      </c>
      <c r="AI60" s="1" t="e">
        <f>#REF!</f>
        <v>#REF!</v>
      </c>
    </row>
    <row r="61" spans="3:35" x14ac:dyDescent="0.35">
      <c r="C61" s="1">
        <v>8</v>
      </c>
      <c r="D61" s="1" t="s">
        <v>115</v>
      </c>
      <c r="E61" s="1">
        <v>68.448364629654208</v>
      </c>
      <c r="F61" s="1">
        <v>3.6350004259075215</v>
      </c>
      <c r="G61" s="1">
        <v>2.4986000000000002</v>
      </c>
      <c r="H61" s="1">
        <v>4.8904520192251191</v>
      </c>
      <c r="I61" s="1">
        <v>78.141315977832519</v>
      </c>
      <c r="J61" s="1">
        <v>1.361611707620265</v>
      </c>
      <c r="K61" s="1">
        <v>0.76917253983480816</v>
      </c>
      <c r="L61" s="1">
        <v>52.82076430717413</v>
      </c>
      <c r="M61" s="1">
        <v>8.8791702221183523E-7</v>
      </c>
      <c r="N61" s="1">
        <v>28.359122270428557</v>
      </c>
      <c r="O61" s="1">
        <v>163.78753346707165</v>
      </c>
      <c r="P61" s="1">
        <v>2.3438444962049885</v>
      </c>
      <c r="Q61" s="1">
        <v>5.4524125440355045</v>
      </c>
      <c r="R61" s="1">
        <v>127.17080040480899</v>
      </c>
      <c r="S61" s="1">
        <v>10.788115275902507</v>
      </c>
      <c r="T61" s="1">
        <v>11.958151169403726</v>
      </c>
      <c r="U61" s="1">
        <v>10.560697264647969</v>
      </c>
      <c r="V61" s="1">
        <v>18.308001517040694</v>
      </c>
      <c r="W61" s="1">
        <v>281.37246594018632</v>
      </c>
      <c r="X61" s="1">
        <v>34.33000003777039</v>
      </c>
      <c r="Y61" s="1">
        <v>10.388599999999999</v>
      </c>
      <c r="Z61" s="1">
        <v>383.75933044909254</v>
      </c>
      <c r="AA61" s="1">
        <v>1.2764775212432533E-8</v>
      </c>
      <c r="AB61" s="1">
        <v>0</v>
      </c>
      <c r="AC61" s="1">
        <v>278.5086113529531</v>
      </c>
      <c r="AD61" s="1">
        <v>0</v>
      </c>
      <c r="AE61" s="1">
        <v>0</v>
      </c>
      <c r="AF61" s="1">
        <v>126.96840592382685</v>
      </c>
      <c r="AG61" s="1">
        <v>13.949595535594666</v>
      </c>
      <c r="AH61" s="1" t="e">
        <f>#REF!</f>
        <v>#REF!</v>
      </c>
      <c r="AI61" s="1" t="e">
        <f>#REF!</f>
        <v>#REF!</v>
      </c>
    </row>
    <row r="62" spans="3:35" x14ac:dyDescent="0.35">
      <c r="D62" s="1" t="e">
        <f>#REF!</f>
        <v>#REF!</v>
      </c>
      <c r="E62" s="1" t="e">
        <f>#REF!</f>
        <v>#REF!</v>
      </c>
      <c r="F62" s="1" t="e">
        <f>#REF!</f>
        <v>#REF!</v>
      </c>
      <c r="G62" s="1" t="e">
        <f>#REF!</f>
        <v>#REF!</v>
      </c>
      <c r="H62" s="1" t="e">
        <f>#REF!</f>
        <v>#REF!</v>
      </c>
      <c r="I62" s="1" t="e">
        <f>#REF!</f>
        <v>#REF!</v>
      </c>
      <c r="J62" s="1" t="e">
        <f>#REF!</f>
        <v>#REF!</v>
      </c>
      <c r="K62" s="1" t="e">
        <f>#REF!</f>
        <v>#REF!</v>
      </c>
      <c r="L62" s="1" t="e">
        <f>#REF!</f>
        <v>#REF!</v>
      </c>
      <c r="M62" s="1" t="e">
        <f>#REF!</f>
        <v>#REF!</v>
      </c>
      <c r="N62" s="1" t="e">
        <f>#REF!</f>
        <v>#REF!</v>
      </c>
      <c r="O62" s="1" t="e">
        <f>#REF!</f>
        <v>#REF!</v>
      </c>
      <c r="P62" s="1" t="e">
        <f>#REF!</f>
        <v>#REF!</v>
      </c>
      <c r="Q62" s="1" t="e">
        <f>#REF!</f>
        <v>#REF!</v>
      </c>
      <c r="R62" s="1" t="e">
        <f>#REF!</f>
        <v>#REF!</v>
      </c>
      <c r="S62" s="1" t="e">
        <f>#REF!</f>
        <v>#REF!</v>
      </c>
      <c r="T62" s="1" t="e">
        <f>#REF!</f>
        <v>#REF!</v>
      </c>
      <c r="U62" s="1" t="e">
        <f>#REF!</f>
        <v>#REF!</v>
      </c>
      <c r="V62" s="1" t="e">
        <f>#REF!</f>
        <v>#REF!</v>
      </c>
      <c r="W62" s="1" t="e">
        <f>#REF!</f>
        <v>#REF!</v>
      </c>
      <c r="X62" s="1" t="e">
        <f>#REF!</f>
        <v>#REF!</v>
      </c>
      <c r="Y62" s="1" t="e">
        <f>#REF!</f>
        <v>#REF!</v>
      </c>
      <c r="Z62" s="1" t="e">
        <f>#REF!</f>
        <v>#REF!</v>
      </c>
      <c r="AA62" s="1" t="e">
        <f>#REF!</f>
        <v>#REF!</v>
      </c>
      <c r="AB62" s="1" t="e">
        <f>#REF!</f>
        <v>#REF!</v>
      </c>
      <c r="AC62" s="1" t="e">
        <f>#REF!</f>
        <v>#REF!</v>
      </c>
      <c r="AD62" s="1" t="e">
        <f>#REF!</f>
        <v>#REF!</v>
      </c>
      <c r="AE62" s="1" t="e">
        <f>#REF!</f>
        <v>#REF!</v>
      </c>
      <c r="AF62" s="1" t="e">
        <f>#REF!</f>
        <v>#REF!</v>
      </c>
      <c r="AG62" s="1" t="e">
        <f>#REF!</f>
        <v>#REF!</v>
      </c>
      <c r="AH62" s="1" t="e">
        <f>#REF!</f>
        <v>#REF!</v>
      </c>
      <c r="AI62" s="1" t="e">
        <f>#REF!</f>
        <v>#REF!</v>
      </c>
    </row>
    <row r="65" spans="8:20" x14ac:dyDescent="0.35">
      <c r="H65" s="1" t="s">
        <v>97</v>
      </c>
      <c r="I65" s="1">
        <v>14</v>
      </c>
    </row>
    <row r="68" spans="8:20" x14ac:dyDescent="0.35">
      <c r="I68" s="1" t="s">
        <v>95</v>
      </c>
      <c r="J68" s="1" t="s">
        <v>20</v>
      </c>
      <c r="K68" s="1" t="s">
        <v>26</v>
      </c>
      <c r="L68" s="1" t="s">
        <v>9</v>
      </c>
      <c r="M68" s="1" t="s">
        <v>0</v>
      </c>
      <c r="N68" s="1" t="s">
        <v>14</v>
      </c>
      <c r="O68" s="1" t="s">
        <v>96</v>
      </c>
      <c r="P68" s="1" t="s">
        <v>53</v>
      </c>
      <c r="Q68" s="1" t="s">
        <v>16</v>
      </c>
      <c r="R68" s="1" t="s">
        <v>15</v>
      </c>
      <c r="T68" s="1" t="s">
        <v>118</v>
      </c>
    </row>
    <row r="69" spans="8:20" x14ac:dyDescent="0.35">
      <c r="H69" s="12" t="str">
        <f>D57</f>
        <v>noira</v>
      </c>
      <c r="I69" s="12"/>
      <c r="J69" s="12">
        <f>G4/$I$65</f>
        <v>0.168928571482759</v>
      </c>
      <c r="K69" s="12">
        <f>SUM(I4,J4,T4)/$I$65</f>
        <v>4.3572924041242467E-2</v>
      </c>
      <c r="L69" s="12">
        <f>Q4/$I$65</f>
        <v>6.5582552743972897</v>
      </c>
      <c r="M69" s="12"/>
      <c r="N69" s="12"/>
      <c r="O69" s="12">
        <f>SUM(R4:S4)/$I$65</f>
        <v>16.677601806375637</v>
      </c>
      <c r="P69" s="12">
        <f>U4/$I$65</f>
        <v>3.3587389323211059</v>
      </c>
      <c r="Q69" s="12">
        <f>N4/$I$65</f>
        <v>3.3995670904399037E-8</v>
      </c>
      <c r="R69" s="12">
        <f>L4/$I$65</f>
        <v>5.8773429306407823E-8</v>
      </c>
      <c r="T69" s="22">
        <f>SUM(J69:L69,O69:R69)</f>
        <v>26.807097601387138</v>
      </c>
    </row>
    <row r="70" spans="8:20" x14ac:dyDescent="0.35">
      <c r="H70" s="12" t="str">
        <f t="shared" ref="H70:H71" si="35">D58</f>
        <v>ref_sup16</v>
      </c>
      <c r="I70" s="12"/>
      <c r="J70" s="12">
        <f t="shared" ref="J70:J71" si="36">G5/$I$65</f>
        <v>0.16892857142578546</v>
      </c>
      <c r="K70" s="12">
        <f t="shared" ref="K70:K71" si="37">SUM(I5,J5,T5)/$I$65</f>
        <v>4.6627961945487191E-2</v>
      </c>
      <c r="L70" s="12">
        <f t="shared" ref="L70:L71" si="38">Q5/$I$65</f>
        <v>15.074230742930897</v>
      </c>
      <c r="M70" s="12"/>
      <c r="N70" s="12"/>
      <c r="O70" s="12">
        <f t="shared" ref="O70:O71" si="39">SUM(R5:S5)/$I$65</f>
        <v>23.752028693581675</v>
      </c>
      <c r="P70" s="12">
        <f t="shared" ref="P70:P71" si="40">U5/$I$65</f>
        <v>10.741676585820057</v>
      </c>
      <c r="Q70" s="12">
        <f t="shared" ref="Q70:Q71" si="41">N5/$I$65</f>
        <v>5.8177272113584682E-8</v>
      </c>
      <c r="R70" s="12">
        <f t="shared" ref="R70:R71" si="42">L5/$I$65</f>
        <v>1.4881515076432386</v>
      </c>
      <c r="T70" s="22">
        <f t="shared" ref="T70:T73" si="43">SUM(J70:L70,O70:R70)</f>
        <v>51.27164412152441</v>
      </c>
    </row>
    <row r="71" spans="8:20" x14ac:dyDescent="0.35">
      <c r="H71" s="1" t="str">
        <f t="shared" si="35"/>
        <v>iraco2eq</v>
      </c>
      <c r="J71" s="1">
        <f t="shared" si="36"/>
        <v>0.16892863336909184</v>
      </c>
      <c r="K71" s="1">
        <f t="shared" si="37"/>
        <v>0.15611824938145133</v>
      </c>
      <c r="L71" s="1">
        <f t="shared" si="38"/>
        <v>9.2111904915816059</v>
      </c>
      <c r="O71" s="1">
        <f t="shared" si="39"/>
        <v>18.691073142945928</v>
      </c>
      <c r="P71" s="1">
        <f t="shared" si="40"/>
        <v>4.0544502836736154</v>
      </c>
      <c r="Q71" s="1">
        <f t="shared" si="41"/>
        <v>3.9196185918160867E-7</v>
      </c>
      <c r="R71" s="1">
        <f t="shared" si="42"/>
        <v>3.5049823715580131E-7</v>
      </c>
      <c r="T71" s="22">
        <f t="shared" si="43"/>
        <v>32.281761543411797</v>
      </c>
    </row>
    <row r="72" spans="8:20" x14ac:dyDescent="0.35">
      <c r="H72" s="12" t="str">
        <f t="shared" ref="H72:H73" si="44">D60</f>
        <v>ref_sup16_hicost</v>
      </c>
      <c r="I72" s="12"/>
      <c r="J72" s="12">
        <f t="shared" ref="J72:J73" si="45">G7/$I$65</f>
        <v>0.16892858030139224</v>
      </c>
      <c r="K72" s="12">
        <f t="shared" ref="K72:K73" si="46">SUM(I7,J7,T7)/$I$65</f>
        <v>-9.674947370335427E-3</v>
      </c>
      <c r="L72" s="12">
        <f t="shared" ref="L72:L73" si="47">Q7/$I$65</f>
        <v>12.191999266695628</v>
      </c>
      <c r="M72" s="12"/>
      <c r="N72" s="12"/>
      <c r="O72" s="12">
        <f t="shared" ref="O72:O73" si="48">SUM(R7:S7)/$I$65</f>
        <v>17.342949214879372</v>
      </c>
      <c r="P72" s="12">
        <f t="shared" ref="P72:P73" si="49">U7/$I$65</f>
        <v>5.0120138454108076</v>
      </c>
      <c r="Q72" s="12">
        <f t="shared" ref="Q72:Q73" si="50">N7/$I$65</f>
        <v>0</v>
      </c>
      <c r="R72" s="12">
        <f t="shared" ref="R72:R73" si="51">L7/$I$65</f>
        <v>0</v>
      </c>
      <c r="T72" s="22">
        <f t="shared" si="43"/>
        <v>34.706215959916861</v>
      </c>
    </row>
    <row r="73" spans="8:20" x14ac:dyDescent="0.35">
      <c r="H73" s="12" t="str">
        <f t="shared" si="44"/>
        <v>irahi_111</v>
      </c>
      <c r="I73" s="12"/>
      <c r="J73" s="12">
        <f t="shared" si="45"/>
        <v>0.16892860185053724</v>
      </c>
      <c r="K73" s="12">
        <f t="shared" si="46"/>
        <v>0.77759622528164207</v>
      </c>
      <c r="L73" s="12">
        <f t="shared" si="47"/>
        <v>20.098033281441879</v>
      </c>
      <c r="M73" s="12"/>
      <c r="N73" s="12"/>
      <c r="O73" s="12">
        <f t="shared" si="48"/>
        <v>34.138641583998947</v>
      </c>
      <c r="P73" s="12">
        <f t="shared" si="49"/>
        <v>18.280993668068078</v>
      </c>
      <c r="Q73" s="12">
        <f t="shared" si="50"/>
        <v>0.38945803885967889</v>
      </c>
      <c r="R73" s="12">
        <f t="shared" si="51"/>
        <v>2.0256515907448969</v>
      </c>
      <c r="T73" s="22">
        <f t="shared" si="43"/>
        <v>75.879302990245648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</vt:lpstr>
      <vt:lpstr>Gen_t_IRA</vt:lpstr>
      <vt:lpstr>Gen_t_IRAhicost</vt:lpstr>
      <vt:lpstr>Gen_t_IRAbudget</vt:lpstr>
      <vt:lpstr>Add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Bistline, John</cp:lastModifiedBy>
  <dcterms:created xsi:type="dcterms:W3CDTF">2019-12-20T15:23:05Z</dcterms:created>
  <dcterms:modified xsi:type="dcterms:W3CDTF">2023-03-12T20:36:44Z</dcterms:modified>
</cp:coreProperties>
</file>