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ropbox\Research\Anchors Away\Replication\"/>
    </mc:Choice>
  </mc:AlternateContent>
  <bookViews>
    <workbookView xWindow="15" yWindow="0" windowWidth="16440" windowHeight="8655"/>
  </bookViews>
  <sheets>
    <sheet name="Figure 10" sheetId="10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10" l="1"/>
  <c r="N22" i="10"/>
  <c r="M21" i="10"/>
  <c r="L21" i="10"/>
  <c r="K21" i="10"/>
  <c r="H19" i="10"/>
  <c r="O25" i="10"/>
  <c r="E16" i="10"/>
  <c r="B16" i="10"/>
  <c r="N25" i="10"/>
  <c r="E15" i="10"/>
  <c r="B15" i="10"/>
  <c r="B14" i="10"/>
  <c r="E14" i="10"/>
  <c r="M25" i="10"/>
  <c r="B12" i="10"/>
  <c r="E13" i="10"/>
  <c r="L25" i="10"/>
  <c r="E12" i="10"/>
  <c r="F20" i="10"/>
  <c r="F22" i="10"/>
  <c r="F24" i="10"/>
  <c r="K6" i="10"/>
  <c r="B23" i="10"/>
  <c r="F23" i="10"/>
  <c r="F25" i="10"/>
  <c r="B22" i="10"/>
  <c r="B24" i="10"/>
  <c r="B25" i="10"/>
  <c r="B10" i="10"/>
  <c r="K8" i="10"/>
  <c r="K7" i="10"/>
  <c r="K4" i="10"/>
  <c r="K3" i="10"/>
  <c r="J5" i="10"/>
  <c r="K5" i="10"/>
  <c r="E11" i="10"/>
  <c r="R25" i="10"/>
  <c r="E10" i="10"/>
  <c r="S25" i="10"/>
  <c r="E8" i="10"/>
  <c r="T25" i="10"/>
  <c r="E7" i="10"/>
  <c r="Q25" i="10"/>
  <c r="E4" i="10"/>
  <c r="E3" i="10"/>
  <c r="B5" i="10"/>
  <c r="E5" i="10"/>
  <c r="I20" i="10"/>
</calcChain>
</file>

<file path=xl/sharedStrings.xml><?xml version="1.0" encoding="utf-8"?>
<sst xmlns="http://schemas.openxmlformats.org/spreadsheetml/2006/main" count="112" uniqueCount="66">
  <si>
    <t>US</t>
  </si>
  <si>
    <t>Germany</t>
  </si>
  <si>
    <t>France</t>
  </si>
  <si>
    <t>https://www.aft.gouv.fr/en/debt-key-figures</t>
  </si>
  <si>
    <t>Japan</t>
  </si>
  <si>
    <t>Belgium</t>
  </si>
  <si>
    <t>Finland</t>
  </si>
  <si>
    <t>Austria</t>
  </si>
  <si>
    <t>https://www.debtagency.be/en/dataproductstatistics</t>
  </si>
  <si>
    <t>https://www.treasuryfinland.fi/statistics-on-central-government-debt/</t>
  </si>
  <si>
    <t>https://www.oebfa.at/en/budget-und-schulden/finanzschulden.html</t>
  </si>
  <si>
    <t>Japan </t>
  </si>
  <si>
    <t>UK</t>
  </si>
  <si>
    <t>Canada</t>
  </si>
  <si>
    <t>Australia</t>
  </si>
  <si>
    <t>China</t>
  </si>
  <si>
    <t>Switzerland</t>
  </si>
  <si>
    <t>Sweden</t>
  </si>
  <si>
    <t>Country</t>
  </si>
  <si>
    <t>USA</t>
  </si>
  <si>
    <t>Outstanding sovereign bonds</t>
  </si>
  <si>
    <t xml:space="preserve">Currency </t>
  </si>
  <si>
    <t>Euro</t>
  </si>
  <si>
    <t>Date</t>
  </si>
  <si>
    <t>USD</t>
  </si>
  <si>
    <t>JPY</t>
  </si>
  <si>
    <t>https://www.mof.go.jp/english/jgbs/reference/gbb/e202006.html</t>
  </si>
  <si>
    <t>CHF</t>
  </si>
  <si>
    <t>Swedish Crown</t>
  </si>
  <si>
    <t>https://www.bankofengland.co.uk/boeapps/database/FromShowColumns.asp?Travel=NIxAZxI4x&amp;FromCategoryList=Yes&amp;NewMeaningId=CG,CGOV&amp;CategId=5&amp;HighlightCatValueDisplay=Central%20Government</t>
  </si>
  <si>
    <t>CAD</t>
  </si>
  <si>
    <t>Post Covid Data</t>
  </si>
  <si>
    <t>Pre Covid Data</t>
  </si>
  <si>
    <t>https://www.bankofcanada.ca/stats/goc/results/en-goc_tbill_bond_os_2020_07_31.html</t>
  </si>
  <si>
    <t>Source (BIS)</t>
  </si>
  <si>
    <t>Outstanding sovereign bonds in USD</t>
  </si>
  <si>
    <t>https://www.treasurydirect.gov/govt/reports/pd/mspd/2020/opds072020.pdf</t>
  </si>
  <si>
    <t>AUD</t>
  </si>
  <si>
    <t>https://www.aofm.gov.au/securities/treasury-bonds</t>
  </si>
  <si>
    <t>https://sdw.ecb.europa.eu/browseTable.do?org.apache.struts.taglib.html.TOKEN=1ac72362ac0dd2e3cd7b534c1947c0f2&amp;df=true&amp;ec=&amp;dc=&amp;oc=&amp;pb=&amp;rc=&amp;DATASET=0&amp;removeItem=&amp;removedItemList=&amp;mergeFilter=&amp;activeTab=SEC&amp;showHide=&amp;FREQ.41=M&amp;REF_AREA.41=DE&amp;REF_AREA.41=FR&amp;REF_AREA.41=GB&amp;SEC_ISSUING_SECTOR.41=1311&amp;CURRENCY_TRANS.41=Z01&amp;MAX_DOWNLOAD_SERIES=500&amp;SERIES_MAX_NUM=50&amp;node=9691436&amp;SERIES_KEY=130.SEC.M.DE.1311.F33000.N.1.Z01.E.Z&amp;SERIES_KEY=130.SEC.M.FR.1311.F33000.N.1.Z01.E.Z&amp;SERIES_KEY=130.SEC.M.GB.1311.F33000.N.1.Z01.E.Z</t>
  </si>
  <si>
    <t>n.a.</t>
  </si>
  <si>
    <t>n.a</t>
  </si>
  <si>
    <t>USD Exchange Rate 11.08.2020</t>
  </si>
  <si>
    <t>not in BIS</t>
  </si>
  <si>
    <t>Source (if not excel file in Dropbox)</t>
  </si>
  <si>
    <t>Two months up to May</t>
  </si>
  <si>
    <t>May</t>
  </si>
  <si>
    <t>Sum</t>
  </si>
  <si>
    <t>GBP</t>
  </si>
  <si>
    <t>Approach One: News Articles</t>
  </si>
  <si>
    <t xml:space="preserve">This number is based on the following calculation: 
Using the PreCovid Data (EUSTAT), I add debt issuances as reported in the media. 
In March and April, the UK added 124 Billion GBP;  in May it added another 55,2 Billion GBP of new debt. Adding this to the existing debt stock, we arrive at  the following calculation: </t>
  </si>
  <si>
    <t xml:space="preserve">Increase in % </t>
  </si>
  <si>
    <t>Approach Two: Data on gilt and treasuries</t>
  </si>
  <si>
    <t xml:space="preserve">The debt management office publishes data on net issuance of gilts and treasuries, which should make up the biggest share of traded securities. Adding the net-issuance (new issuances-redemptions/repayments) between January and June to the EUStat of outstanding securities in December should thus be a valid proxy: </t>
  </si>
  <si>
    <t>New Outstanding securities at June 1st in USD</t>
  </si>
  <si>
    <t>Net issuance treasury bills (since Dec)</t>
  </si>
  <si>
    <t>Net issuance gilts (since Dec)</t>
  </si>
  <si>
    <t>Outstanding debt (in GBP) 12/20</t>
  </si>
  <si>
    <t>Weakness: disregards any other debt securities</t>
  </si>
  <si>
    <t>See below</t>
  </si>
  <si>
    <t>seebelow</t>
  </si>
  <si>
    <t xml:space="preserve"> Weakness of this approach: I assume that no outstanding debt securities are repaid (as I only have gross issuance data), and that no significant new debt was added in January and February, as I have no data at all. </t>
  </si>
  <si>
    <t>Netherland</t>
  </si>
  <si>
    <t>https://english.dsta.nl/documents/publication/2020/08/04/july-2020</t>
  </si>
  <si>
    <t>Other Euro</t>
  </si>
  <si>
    <t>Other Major Currencies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</si>
</sst>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0.0%"/>
    <numFmt numFmtId="166" formatCode="&quot; &quot;#,##0&quot; &quot;;&quot; -&quot;#,##0&quot; &quot;;&quot; -&quot;00&quot; &quot;;&quot; &quot;@&quot; &quot;"/>
    <numFmt numFmtId="167" formatCode="&quot; &quot;#,##0.00&quot; &quot;;&quot; -&quot;#,##0.00&quot; &quot;;&quot; -&quot;00&quot; &quot;;&quot; &quot;@&quot; &quot;"/>
    <numFmt numFmtId="168" formatCode="&quot; &quot;#,##0.00&quot; &quot;;&quot; &quot;#,##0.00&quot;-&quot;;&quot; -&quot;00&quot; &quot;;&quot; &quot;@&quot; &quot;"/>
    <numFmt numFmtId="169" formatCode="&quot; &quot;#,##0.00&quot; &quot;;&quot; (&quot;#,##0.00&quot;)&quot;;&quot; -&quot;00&quot; &quot;;&quot; &quot;@&quot; &quot;"/>
    <numFmt numFmtId="170" formatCode="&quot; $&quot;#,##0&quot; &quot;;&quot; $(&quot;#,##0&quot;)&quot;;&quot; $- &quot;;&quot; &quot;@&quot; &quot;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Helvetica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Helvetica"/>
      <family val="2"/>
    </font>
    <font>
      <sz val="16"/>
      <color rgb="FF000000"/>
      <name val="Helvetica"/>
      <family val="2"/>
    </font>
    <font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Helvetica"/>
      <family val="2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9"/>
      <color rgb="FF000000"/>
      <name val="Verdana"/>
      <family val="2"/>
    </font>
    <font>
      <sz val="10"/>
      <color rgb="FF000000"/>
      <name val="MS Sans Serif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6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4" fillId="0" borderId="0" applyNumberFormat="0" applyBorder="0" applyProtection="0">
      <alignment vertical="center"/>
    </xf>
    <xf numFmtId="0" fontId="14" fillId="0" borderId="0" applyNumberFormat="0" applyBorder="0" applyProtection="0">
      <alignment vertical="center"/>
    </xf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4" fillId="0" borderId="0" applyBorder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3" fillId="0" borderId="0" applyNumberFormat="0" applyFon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3" fillId="0" borderId="0" applyNumberFormat="0" applyFon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5" fillId="0" borderId="0" applyNumberFormat="0" applyBorder="0" applyProtection="0"/>
    <xf numFmtId="0" fontId="13" fillId="0" borderId="0" applyNumberFormat="0" applyFon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4" fillId="0" borderId="0" applyNumberFormat="0" applyBorder="0" applyProtection="0">
      <alignment vertical="top"/>
    </xf>
    <xf numFmtId="0" fontId="16" fillId="0" borderId="0" applyNumberFormat="0" applyBorder="0" applyProtection="0"/>
    <xf numFmtId="0" fontId="14" fillId="0" borderId="0" applyNumberFormat="0" applyBorder="0" applyProtection="0">
      <alignment vertical="top"/>
    </xf>
    <xf numFmtId="0" fontId="13" fillId="0" borderId="0" applyNumberFormat="0" applyFont="0" applyBorder="0" applyProtection="0"/>
    <xf numFmtId="0" fontId="14" fillId="0" borderId="0" applyNumberFormat="0" applyBorder="0" applyProtection="0"/>
    <xf numFmtId="0" fontId="13" fillId="0" borderId="0" applyNumberFormat="0" applyFon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4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  <xf numFmtId="0" fontId="14" fillId="0" borderId="0" applyNumberFormat="0" applyBorder="0" applyProtection="0">
      <alignment vertical="top"/>
    </xf>
    <xf numFmtId="0" fontId="14" fillId="0" borderId="0" applyNumberFormat="0" applyBorder="0" applyProtection="0">
      <alignment vertical="top"/>
    </xf>
    <xf numFmtId="0" fontId="14" fillId="0" borderId="0" applyNumberFormat="0" applyBorder="0" applyProtection="0"/>
  </cellStyleXfs>
  <cellXfs count="53">
    <xf numFmtId="0" fontId="0" fillId="0" borderId="0" xfId="0"/>
    <xf numFmtId="0" fontId="1" fillId="0" borderId="0" xfId="1"/>
    <xf numFmtId="0" fontId="0" fillId="0" borderId="2" xfId="0" applyFill="1" applyBorder="1"/>
    <xf numFmtId="0" fontId="0" fillId="0" borderId="0" xfId="0" applyFill="1"/>
    <xf numFmtId="0" fontId="3" fillId="0" borderId="0" xfId="0" applyFont="1" applyFill="1"/>
    <xf numFmtId="1" fontId="0" fillId="3" borderId="1" xfId="0" applyNumberFormat="1" applyFont="1" applyFill="1" applyBorder="1"/>
    <xf numFmtId="1" fontId="0" fillId="4" borderId="1" xfId="0" applyNumberFormat="1" applyFont="1" applyFill="1" applyBorder="1"/>
    <xf numFmtId="0" fontId="4" fillId="2" borderId="0" xfId="0" applyFont="1" applyFill="1"/>
    <xf numFmtId="0" fontId="4" fillId="0" borderId="0" xfId="0" applyFont="1" applyFill="1"/>
    <xf numFmtId="0" fontId="5" fillId="2" borderId="0" xfId="0" applyFont="1" applyFill="1" applyBorder="1"/>
    <xf numFmtId="0" fontId="6" fillId="0" borderId="0" xfId="0" applyFont="1"/>
    <xf numFmtId="0" fontId="1" fillId="3" borderId="0" xfId="1" applyFill="1"/>
    <xf numFmtId="0" fontId="0" fillId="3" borderId="0" xfId="0" applyFont="1" applyFill="1"/>
    <xf numFmtId="1" fontId="0" fillId="3" borderId="0" xfId="0" applyNumberFormat="1" applyFont="1" applyFill="1"/>
    <xf numFmtId="17" fontId="0" fillId="3" borderId="0" xfId="0" applyNumberFormat="1" applyFont="1" applyFill="1"/>
    <xf numFmtId="0" fontId="0" fillId="4" borderId="0" xfId="0" applyFont="1" applyFill="1"/>
    <xf numFmtId="17" fontId="0" fillId="4" borderId="0" xfId="0" applyNumberFormat="1" applyFont="1" applyFill="1"/>
    <xf numFmtId="0" fontId="7" fillId="3" borderId="0" xfId="1" applyFont="1" applyFill="1"/>
    <xf numFmtId="0" fontId="0" fillId="3" borderId="1" xfId="0" applyFont="1" applyFill="1" applyBorder="1"/>
    <xf numFmtId="0" fontId="0" fillId="4" borderId="1" xfId="0" applyFont="1" applyFill="1" applyBorder="1"/>
    <xf numFmtId="1" fontId="0" fillId="3" borderId="1" xfId="0" applyNumberFormat="1" applyFont="1" applyFill="1" applyBorder="1" applyAlignment="1">
      <alignment horizontal="right" vertical="top"/>
    </xf>
    <xf numFmtId="1" fontId="0" fillId="4" borderId="1" xfId="0" applyNumberFormat="1" applyFont="1" applyFill="1" applyBorder="1" applyAlignment="1">
      <alignment horizontal="right" vertical="top"/>
    </xf>
    <xf numFmtId="0" fontId="8" fillId="3" borderId="1" xfId="0" applyFont="1" applyFill="1" applyBorder="1"/>
    <xf numFmtId="0" fontId="9" fillId="2" borderId="1" xfId="0" applyFont="1" applyFill="1" applyBorder="1"/>
    <xf numFmtId="0" fontId="0" fillId="2" borderId="0" xfId="0" applyFont="1" applyFill="1"/>
    <xf numFmtId="0" fontId="0" fillId="2" borderId="4" xfId="0" applyFont="1" applyFill="1" applyBorder="1"/>
    <xf numFmtId="1" fontId="0" fillId="4" borderId="0" xfId="0" applyNumberFormat="1" applyFont="1" applyFill="1"/>
    <xf numFmtId="0" fontId="10" fillId="3" borderId="3" xfId="0" applyFont="1" applyFill="1" applyBorder="1"/>
    <xf numFmtId="0" fontId="10" fillId="4" borderId="3" xfId="0" applyFont="1" applyFill="1" applyBorder="1"/>
    <xf numFmtId="0" fontId="0" fillId="0" borderId="0" xfId="0" applyFill="1" applyAlignment="1">
      <alignment vertical="top"/>
    </xf>
    <xf numFmtId="0" fontId="4" fillId="5" borderId="0" xfId="0" applyFont="1" applyFill="1"/>
    <xf numFmtId="0" fontId="0" fillId="5" borderId="0" xfId="0" applyFill="1"/>
    <xf numFmtId="0" fontId="1" fillId="5" borderId="0" xfId="1" applyFill="1"/>
    <xf numFmtId="1" fontId="0" fillId="5" borderId="0" xfId="0" applyNumberFormat="1" applyFill="1"/>
    <xf numFmtId="0" fontId="0" fillId="5" borderId="0" xfId="0" applyFill="1" applyAlignment="1">
      <alignment vertical="top"/>
    </xf>
    <xf numFmtId="1" fontId="0" fillId="5" borderId="0" xfId="0" applyNumberFormat="1" applyFill="1" applyAlignment="1">
      <alignment vertical="top"/>
    </xf>
    <xf numFmtId="165" fontId="0" fillId="5" borderId="0" xfId="2" applyNumberFormat="1" applyFont="1" applyFill="1" applyAlignment="1">
      <alignment vertical="top"/>
    </xf>
    <xf numFmtId="0" fontId="4" fillId="5" borderId="5" xfId="0" applyFont="1" applyFill="1" applyBorder="1" applyAlignment="1">
      <alignment vertical="top"/>
    </xf>
    <xf numFmtId="1" fontId="4" fillId="5" borderId="5" xfId="0" applyNumberFormat="1" applyFont="1" applyFill="1" applyBorder="1" applyAlignment="1">
      <alignment vertical="top"/>
    </xf>
    <xf numFmtId="0" fontId="0" fillId="5" borderId="0" xfId="0" applyFont="1" applyFill="1" applyAlignment="1">
      <alignment vertical="top"/>
    </xf>
    <xf numFmtId="0" fontId="11" fillId="5" borderId="0" xfId="0" applyFont="1" applyFill="1"/>
    <xf numFmtId="0" fontId="0" fillId="5" borderId="0" xfId="0" applyFont="1" applyFill="1"/>
    <xf numFmtId="0" fontId="12" fillId="5" borderId="0" xfId="0" applyFont="1" applyFill="1"/>
    <xf numFmtId="1" fontId="0" fillId="5" borderId="0" xfId="0" applyNumberFormat="1" applyFont="1" applyFill="1"/>
    <xf numFmtId="165" fontId="0" fillId="5" borderId="0" xfId="2" applyNumberFormat="1" applyFont="1" applyFill="1"/>
    <xf numFmtId="1" fontId="4" fillId="5" borderId="5" xfId="0" applyNumberFormat="1" applyFont="1" applyFill="1" applyBorder="1"/>
    <xf numFmtId="1" fontId="0" fillId="0" borderId="0" xfId="0" applyNumberFormat="1" applyFill="1"/>
    <xf numFmtId="1" fontId="0" fillId="3" borderId="0" xfId="0" applyNumberFormat="1" applyFont="1" applyFill="1" applyBorder="1"/>
    <xf numFmtId="1" fontId="0" fillId="4" borderId="0" xfId="0" applyNumberFormat="1" applyFont="1" applyFill="1" applyBorder="1"/>
    <xf numFmtId="166" fontId="17" fillId="6" borderId="0" xfId="6" applyNumberFormat="1" applyFont="1" applyFill="1"/>
    <xf numFmtId="0" fontId="3" fillId="0" borderId="0" xfId="0" applyFont="1" applyFill="1" applyBorder="1"/>
    <xf numFmtId="0" fontId="0" fillId="5" borderId="0" xfId="0" applyFill="1" applyAlignment="1">
      <alignment horizontal="left" vertical="top" wrapText="1"/>
    </xf>
    <xf numFmtId="0" fontId="12" fillId="5" borderId="0" xfId="0" applyFont="1" applyFill="1" applyAlignment="1">
      <alignment horizontal="left" vertical="top" wrapText="1"/>
    </xf>
  </cellXfs>
  <cellStyles count="256">
    <cellStyle name="=C:\WINNT35\SYSTEM32\COMMAND.COM" xfId="4"/>
    <cellStyle name="=C:\WINNT35\SYSTEM32\COMMAND.COM 2" xfId="5"/>
    <cellStyle name="Hyperlink" xfId="1" builtinId="8"/>
    <cellStyle name="Komma" xfId="6"/>
    <cellStyle name="Komma 2" xfId="7"/>
    <cellStyle name="Komma 2 2" xfId="8"/>
    <cellStyle name="Komma 2 2 2" xfId="9"/>
    <cellStyle name="Komma 2 2 2 2" xfId="10"/>
    <cellStyle name="Komma 2 2 2 3" xfId="11"/>
    <cellStyle name="Komma 2 2 2 3 2" xfId="12"/>
    <cellStyle name="Komma 2 2 2 4" xfId="13"/>
    <cellStyle name="Komma 2 2 3" xfId="14"/>
    <cellStyle name="Komma 2 2 3 2" xfId="15"/>
    <cellStyle name="Komma 2 2 4" xfId="16"/>
    <cellStyle name="Komma 2 2 5" xfId="17"/>
    <cellStyle name="Komma 2 3" xfId="18"/>
    <cellStyle name="Komma 2 3 2" xfId="19"/>
    <cellStyle name="Komma 2 4" xfId="20"/>
    <cellStyle name="Komma 2 4 2" xfId="21"/>
    <cellStyle name="Komma 2 5" xfId="22"/>
    <cellStyle name="Komma 2 5 2" xfId="23"/>
    <cellStyle name="Komma 2 6" xfId="24"/>
    <cellStyle name="Komma 3" xfId="25"/>
    <cellStyle name="Komma 3 2" xfId="26"/>
    <cellStyle name="Komma 3 3" xfId="27"/>
    <cellStyle name="Komma 3 3 2" xfId="28"/>
    <cellStyle name="Komma 4" xfId="29"/>
    <cellStyle name="Komma 4 2" xfId="30"/>
    <cellStyle name="Komma 4 2 2" xfId="31"/>
    <cellStyle name="Komma 4 2 2 2" xfId="32"/>
    <cellStyle name="Komma 4 2 2 2 2" xfId="33"/>
    <cellStyle name="Komma 4 2 2 2 2 2" xfId="34"/>
    <cellStyle name="Komma 4 2 2 2 3" xfId="35"/>
    <cellStyle name="Komma 4 2 2 3" xfId="36"/>
    <cellStyle name="Komma 4 2 2 3 2" xfId="37"/>
    <cellStyle name="Komma 4 2 2 4" xfId="38"/>
    <cellStyle name="Komma 4 2 3" xfId="39"/>
    <cellStyle name="Komma 4 2 3 2" xfId="40"/>
    <cellStyle name="Komma 4 2 3 2 2" xfId="41"/>
    <cellStyle name="Komma 4 2 3 3" xfId="42"/>
    <cellStyle name="Komma 4 2 4" xfId="43"/>
    <cellStyle name="Komma 4 2 4 2" xfId="44"/>
    <cellStyle name="Komma 4 2 5" xfId="45"/>
    <cellStyle name="Komma 4 2 5 2" xfId="46"/>
    <cellStyle name="Komma 4 2 6" xfId="47"/>
    <cellStyle name="Komma 4 2 7" xfId="48"/>
    <cellStyle name="Komma 4 3" xfId="49"/>
    <cellStyle name="Komma 4 3 2" xfId="50"/>
    <cellStyle name="Komma 4 3 2 2" xfId="51"/>
    <cellStyle name="Komma 4 3 2 2 2" xfId="52"/>
    <cellStyle name="Komma 4 3 2 2 2 2" xfId="53"/>
    <cellStyle name="Komma 4 3 2 2 3" xfId="54"/>
    <cellStyle name="Komma 4 3 2 3" xfId="55"/>
    <cellStyle name="Komma 4 3 2 3 2" xfId="56"/>
    <cellStyle name="Komma 4 3 2 4" xfId="57"/>
    <cellStyle name="Komma 4 3 3" xfId="58"/>
    <cellStyle name="Komma 4 3 3 2" xfId="59"/>
    <cellStyle name="Komma 4 3 3 2 2" xfId="60"/>
    <cellStyle name="Komma 4 3 3 3" xfId="61"/>
    <cellStyle name="Komma 4 3 4" xfId="62"/>
    <cellStyle name="Komma 4 3 4 2" xfId="63"/>
    <cellStyle name="Komma 4 3 5" xfId="64"/>
    <cellStyle name="Komma 4 4" xfId="65"/>
    <cellStyle name="Komma 4 4 2" xfId="66"/>
    <cellStyle name="Komma 4 4 2 2" xfId="67"/>
    <cellStyle name="Komma 4 4 2 2 2" xfId="68"/>
    <cellStyle name="Komma 4 4 2 3" xfId="69"/>
    <cellStyle name="Komma 4 4 3" xfId="70"/>
    <cellStyle name="Komma 4 4 3 2" xfId="71"/>
    <cellStyle name="Komma 4 4 4" xfId="72"/>
    <cellStyle name="Komma 4 5" xfId="73"/>
    <cellStyle name="Komma 4 5 2" xfId="74"/>
    <cellStyle name="Komma 4 5 2 2" xfId="75"/>
    <cellStyle name="Komma 4 5 3" xfId="76"/>
    <cellStyle name="Komma 4 6" xfId="77"/>
    <cellStyle name="Komma 4 6 2" xfId="78"/>
    <cellStyle name="Komma 4 7" xfId="79"/>
    <cellStyle name="Komma 4 7 2" xfId="80"/>
    <cellStyle name="Komma 4 8" xfId="81"/>
    <cellStyle name="Komma 4 9" xfId="82"/>
    <cellStyle name="Komma 5" xfId="83"/>
    <cellStyle name="Komma 5 2" xfId="84"/>
    <cellStyle name="Komma 5 3" xfId="85"/>
    <cellStyle name="Komma 5 3 2" xfId="86"/>
    <cellStyle name="Komma 5 4" xfId="87"/>
    <cellStyle name="Komma 6" xfId="88"/>
    <cellStyle name="Komma 6 2" xfId="89"/>
    <cellStyle name="Komma 7" xfId="90"/>
    <cellStyle name="Komma 7 2" xfId="91"/>
    <cellStyle name="Komma 7 3" xfId="92"/>
    <cellStyle name="Komma 7 4" xfId="93"/>
    <cellStyle name="Komma 8" xfId="94"/>
    <cellStyle name="Normal" xfId="0" builtinId="0"/>
    <cellStyle name="Normal 2" xfId="95"/>
    <cellStyle name="Normal 3" xfId="3"/>
    <cellStyle name="Percent" xfId="2" builtinId="5"/>
    <cellStyle name="Standaard 10" xfId="96"/>
    <cellStyle name="Standaard 10 2" xfId="97"/>
    <cellStyle name="Standaard 10 2 2" xfId="98"/>
    <cellStyle name="Standaard 10 2 3" xfId="99"/>
    <cellStyle name="Standaard 10 3" xfId="100"/>
    <cellStyle name="Standaard 10 4" xfId="101"/>
    <cellStyle name="Standaard 11" xfId="102"/>
    <cellStyle name="Standaard 11 2" xfId="103"/>
    <cellStyle name="Standaard 11 3" xfId="104"/>
    <cellStyle name="Standaard 11 4" xfId="105"/>
    <cellStyle name="Standaard 12" xfId="106"/>
    <cellStyle name="Standaard 12 2" xfId="107"/>
    <cellStyle name="Standaard 12 2 2" xfId="108"/>
    <cellStyle name="Standaard 12 2 2 2" xfId="109"/>
    <cellStyle name="Standaard 12 2 2 2 2" xfId="110"/>
    <cellStyle name="Standaard 12 2 2 3" xfId="111"/>
    <cellStyle name="Standaard 12 2 3" xfId="112"/>
    <cellStyle name="Standaard 12 2 3 2" xfId="113"/>
    <cellStyle name="Standaard 12 2 4" xfId="114"/>
    <cellStyle name="Standaard 12 3" xfId="115"/>
    <cellStyle name="Standaard 12 3 2" xfId="116"/>
    <cellStyle name="Standaard 12 3 2 2" xfId="117"/>
    <cellStyle name="Standaard 12 3 2 2 2" xfId="118"/>
    <cellStyle name="Standaard 12 3 2 3" xfId="119"/>
    <cellStyle name="Standaard 12 3 3" xfId="120"/>
    <cellStyle name="Standaard 12 3 3 2" xfId="121"/>
    <cellStyle name="Standaard 12 3 4" xfId="122"/>
    <cellStyle name="Standaard 12 4" xfId="123"/>
    <cellStyle name="Standaard 12 4 2" xfId="124"/>
    <cellStyle name="Standaard 12 4 2 2" xfId="125"/>
    <cellStyle name="Standaard 12 4 3" xfId="126"/>
    <cellStyle name="Standaard 12 5" xfId="127"/>
    <cellStyle name="Standaard 12 5 2" xfId="128"/>
    <cellStyle name="Standaard 12 6" xfId="129"/>
    <cellStyle name="Standaard 13" xfId="130"/>
    <cellStyle name="Standaard 13 2" xfId="131"/>
    <cellStyle name="Standaard 13 2 2" xfId="132"/>
    <cellStyle name="Standaard 13 2 2 2" xfId="133"/>
    <cellStyle name="Standaard 13 2 2 2 2" xfId="134"/>
    <cellStyle name="Standaard 13 2 2 3" xfId="135"/>
    <cellStyle name="Standaard 13 2 3" xfId="136"/>
    <cellStyle name="Standaard 13 2 3 2" xfId="137"/>
    <cellStyle name="Standaard 13 2 4" xfId="138"/>
    <cellStyle name="Standaard 13 3" xfId="139"/>
    <cellStyle name="Standaard 13 3 2" xfId="140"/>
    <cellStyle name="Standaard 13 3 2 2" xfId="141"/>
    <cellStyle name="Standaard 13 3 2 2 2" xfId="142"/>
    <cellStyle name="Standaard 13 3 2 3" xfId="143"/>
    <cellStyle name="Standaard 13 3 3" xfId="144"/>
    <cellStyle name="Standaard 13 3 3 2" xfId="145"/>
    <cellStyle name="Standaard 13 3 4" xfId="146"/>
    <cellStyle name="Standaard 13 4" xfId="147"/>
    <cellStyle name="Standaard 13 4 2" xfId="148"/>
    <cellStyle name="Standaard 13 4 2 2" xfId="149"/>
    <cellStyle name="Standaard 13 4 3" xfId="150"/>
    <cellStyle name="Standaard 13 5" xfId="151"/>
    <cellStyle name="Standaard 13 5 2" xfId="152"/>
    <cellStyle name="Standaard 13 6" xfId="153"/>
    <cellStyle name="Standaard 14" xfId="154"/>
    <cellStyle name="Standaard 14 2" xfId="155"/>
    <cellStyle name="Standaard 14 2 2" xfId="156"/>
    <cellStyle name="Standaard 14 2 2 2" xfId="157"/>
    <cellStyle name="Standaard 14 2 2 2 2" xfId="158"/>
    <cellStyle name="Standaard 14 2 2 3" xfId="159"/>
    <cellStyle name="Standaard 14 2 3" xfId="160"/>
    <cellStyle name="Standaard 14 2 3 2" xfId="161"/>
    <cellStyle name="Standaard 14 2 4" xfId="162"/>
    <cellStyle name="Standaard 14 3" xfId="163"/>
    <cellStyle name="Standaard 14 3 2" xfId="164"/>
    <cellStyle name="Standaard 14 3 2 2" xfId="165"/>
    <cellStyle name="Standaard 14 3 2 2 2" xfId="166"/>
    <cellStyle name="Standaard 14 3 2 3" xfId="167"/>
    <cellStyle name="Standaard 14 3 3" xfId="168"/>
    <cellStyle name="Standaard 14 3 3 2" xfId="169"/>
    <cellStyle name="Standaard 14 3 4" xfId="170"/>
    <cellStyle name="Standaard 14 4" xfId="171"/>
    <cellStyle name="Standaard 14 4 2" xfId="172"/>
    <cellStyle name="Standaard 14 4 2 2" xfId="173"/>
    <cellStyle name="Standaard 14 4 3" xfId="174"/>
    <cellStyle name="Standaard 14 5" xfId="175"/>
    <cellStyle name="Standaard 14 5 2" xfId="176"/>
    <cellStyle name="Standaard 14 6" xfId="177"/>
    <cellStyle name="Standaard 15" xfId="178"/>
    <cellStyle name="Standaard 15 2" xfId="179"/>
    <cellStyle name="Standaard 16" xfId="180"/>
    <cellStyle name="Standaard 16 2" xfId="181"/>
    <cellStyle name="Standaard 17" xfId="182"/>
    <cellStyle name="Standaard 17 2" xfId="183"/>
    <cellStyle name="Standaard 18" xfId="184"/>
    <cellStyle name="Standaard 18 2" xfId="185"/>
    <cellStyle name="Standaard 19" xfId="186"/>
    <cellStyle name="Standaard 19 2" xfId="187"/>
    <cellStyle name="Standaard 19 2 2" xfId="188"/>
    <cellStyle name="Standaard 19 2 2 2" xfId="189"/>
    <cellStyle name="Standaard 19 2 3" xfId="190"/>
    <cellStyle name="Standaard 19 3" xfId="191"/>
    <cellStyle name="Standaard 19 3 2" xfId="192"/>
    <cellStyle name="Standaard 19 4" xfId="193"/>
    <cellStyle name="Standaard 2" xfId="194"/>
    <cellStyle name="Standaard 2 2" xfId="195"/>
    <cellStyle name="Standaard 2 3" xfId="196"/>
    <cellStyle name="Standaard 2 3 2" xfId="197"/>
    <cellStyle name="Standaard 2 4" xfId="198"/>
    <cellStyle name="Standaard 2 4 2" xfId="199"/>
    <cellStyle name="Standaard 2 5" xfId="200"/>
    <cellStyle name="Standaard 2 6" xfId="201"/>
    <cellStyle name="Standaard 20" xfId="202"/>
    <cellStyle name="Standaard 20 2" xfId="203"/>
    <cellStyle name="Standaard 20 2 2" xfId="204"/>
    <cellStyle name="Standaard 20 3" xfId="205"/>
    <cellStyle name="Standaard 20 4" xfId="206"/>
    <cellStyle name="Standaard 20 5" xfId="207"/>
    <cellStyle name="Standaard 21" xfId="208"/>
    <cellStyle name="Standaard 21 2" xfId="209"/>
    <cellStyle name="Standaard 22" xfId="210"/>
    <cellStyle name="Standaard 22 2" xfId="211"/>
    <cellStyle name="Standaard 22 3" xfId="212"/>
    <cellStyle name="Standaard 23" xfId="213"/>
    <cellStyle name="Standaard 23 2" xfId="214"/>
    <cellStyle name="Standaard 24" xfId="215"/>
    <cellStyle name="Standaard 24 2" xfId="216"/>
    <cellStyle name="Standaard 25" xfId="217"/>
    <cellStyle name="Standaard 25 2" xfId="218"/>
    <cellStyle name="Standaard 26" xfId="219"/>
    <cellStyle name="Standaard 26 2" xfId="220"/>
    <cellStyle name="Standaard 27" xfId="221"/>
    <cellStyle name="Standaard 27 2" xfId="222"/>
    <cellStyle name="Standaard 28" xfId="223"/>
    <cellStyle name="Standaard 28 2" xfId="224"/>
    <cellStyle name="Standaard 3" xfId="225"/>
    <cellStyle name="Standaard 3 2" xfId="226"/>
    <cellStyle name="Standaard 3 3" xfId="227"/>
    <cellStyle name="Standaard 4" xfId="228"/>
    <cellStyle name="Standaard 4 2" xfId="229"/>
    <cellStyle name="Standaard 4 3" xfId="230"/>
    <cellStyle name="Standaard 5" xfId="231"/>
    <cellStyle name="Standaard 5 2" xfId="232"/>
    <cellStyle name="Standaard 5 2 2" xfId="233"/>
    <cellStyle name="Standaard 5 3" xfId="234"/>
    <cellStyle name="Standaard 6" xfId="235"/>
    <cellStyle name="Standaard 6 2" xfId="236"/>
    <cellStyle name="Standaard 6 2 2" xfId="237"/>
    <cellStyle name="Standaard 6 2 3" xfId="238"/>
    <cellStyle name="Standaard 6 2 4" xfId="239"/>
    <cellStyle name="Standaard 6 3" xfId="240"/>
    <cellStyle name="Standaard 6 4" xfId="241"/>
    <cellStyle name="Standaard 6 5" xfId="242"/>
    <cellStyle name="Standaard 7" xfId="243"/>
    <cellStyle name="Standaard 7 2" xfId="244"/>
    <cellStyle name="Standaard 7 2 2" xfId="245"/>
    <cellStyle name="Standaard 7 3" xfId="246"/>
    <cellStyle name="Standaard 7 4" xfId="247"/>
    <cellStyle name="Standaard 8" xfId="248"/>
    <cellStyle name="Standaard 8 2" xfId="249"/>
    <cellStyle name="Standaard 8 3" xfId="250"/>
    <cellStyle name="Standaard 8 4" xfId="251"/>
    <cellStyle name="Standaard 9" xfId="252"/>
    <cellStyle name="Standaard 9 2" xfId="253"/>
    <cellStyle name="Standaard 9 3" xfId="254"/>
    <cellStyle name="Standaard 9 4" xfId="255"/>
  </cellStyles>
  <dxfs count="0"/>
  <tableStyles count="0" defaultTableStyle="TableStyleMedium2" defaultPivotStyle="PivotStyleLight16"/>
  <colors>
    <mruColors>
      <color rgb="FFA51B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6"/>
          <c:order val="0"/>
          <c:tx>
            <c:strRef>
              <c:f>'Figure 10'!$H$18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10'!$H$19:$H$22</c:f>
              <c:numCache>
                <c:formatCode>General</c:formatCode>
                <c:ptCount val="4"/>
                <c:pt idx="0">
                  <c:v>20007.864000000001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4B4-4BBB-88E6-560D72E1ABD6}"/>
            </c:ext>
          </c:extLst>
        </c:ser>
        <c:ser>
          <c:idx val="0"/>
          <c:order val="1"/>
          <c:tx>
            <c:strRef>
              <c:f>'Figure 10'!$I$18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rgbClr val="A51B3F"/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10'!$I$19:$I$22</c:f>
              <c:numCache>
                <c:formatCode>General</c:formatCode>
                <c:ptCount val="4"/>
                <c:pt idx="1">
                  <c:v>10894.871660000001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B4-4BBB-88E6-560D72E1ABD6}"/>
            </c:ext>
          </c:extLst>
        </c:ser>
        <c:ser>
          <c:idx val="1"/>
          <c:order val="2"/>
          <c:tx>
            <c:strRef>
              <c:f>'Figure 10'!$J$18</c:f>
              <c:strCache>
                <c:ptCount val="1"/>
                <c:pt idx="0">
                  <c:v>UK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10'!$J$19:$J$22</c:f>
              <c:numCache>
                <c:formatCode>General</c:formatCode>
                <c:ptCount val="4"/>
                <c:pt idx="3">
                  <c:v>3148.0691259119999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B4-4BBB-88E6-560D72E1ABD6}"/>
            </c:ext>
          </c:extLst>
        </c:ser>
        <c:ser>
          <c:idx val="2"/>
          <c:order val="3"/>
          <c:tx>
            <c:strRef>
              <c:f>'Figure 10'!$K$18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10'!$K$19:$K$22</c:f>
              <c:numCache>
                <c:formatCode>0</c:formatCode>
                <c:ptCount val="4"/>
                <c:pt idx="2" formatCode="General">
                  <c:v>2337.58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4B4-4BBB-88E6-560D72E1ABD6}"/>
            </c:ext>
          </c:extLst>
        </c:ser>
        <c:ser>
          <c:idx val="3"/>
          <c:order val="4"/>
          <c:tx>
            <c:strRef>
              <c:f>'Figure 10'!$L$18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10'!$L$19:$L$22</c:f>
              <c:numCache>
                <c:formatCode>General</c:formatCode>
                <c:ptCount val="4"/>
                <c:pt idx="2">
                  <c:v>1647.8517394120427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4B4-4BBB-88E6-560D72E1ABD6}"/>
            </c:ext>
          </c:extLst>
        </c:ser>
        <c:ser>
          <c:idx val="4"/>
          <c:order val="5"/>
          <c:tx>
            <c:strRef>
              <c:f>'Figure 10'!$M$18</c:f>
              <c:strCache>
                <c:ptCount val="1"/>
                <c:pt idx="0">
                  <c:v>Other Euro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10'!$M$19:$M$22</c:f>
              <c:numCache>
                <c:formatCode>General</c:formatCode>
                <c:ptCount val="4"/>
                <c:pt idx="2">
                  <c:v>1153.3374158629331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4B4-4BBB-88E6-560D72E1ABD6}"/>
            </c:ext>
          </c:extLst>
        </c:ser>
        <c:ser>
          <c:idx val="5"/>
          <c:order val="6"/>
          <c:tx>
            <c:strRef>
              <c:f>'Figure 10'!$N$18</c:f>
              <c:strCache>
                <c:ptCount val="1"/>
                <c:pt idx="0">
                  <c:v>Other Major Currencies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cat>
            <c:numRef>
              <c:f>'Figure 10'!$P$19:$P$22</c:f>
              <c:numCache>
                <c:formatCode>General</c:formatCode>
                <c:ptCount val="4"/>
              </c:numCache>
            </c:numRef>
          </c:cat>
          <c:val>
            <c:numRef>
              <c:f>'Figure 10'!$N$19:$N$22</c:f>
              <c:numCache>
                <c:formatCode>General</c:formatCode>
                <c:ptCount val="4"/>
                <c:pt idx="3">
                  <c:v>996.70861601638796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4B4-4BBB-88E6-560D72E1A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808"/>
        <c:axId val="500666200"/>
      </c:barChart>
      <c:catAx>
        <c:axId val="5006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endParaRPr lang="en-US"/>
          </a:p>
        </c:txPr>
        <c:crossAx val="500666200"/>
        <c:crosses val="autoZero"/>
        <c:auto val="1"/>
        <c:lblAlgn val="ctr"/>
        <c:lblOffset val="100"/>
        <c:noMultiLvlLbl val="0"/>
      </c:catAx>
      <c:valAx>
        <c:axId val="500666200"/>
        <c:scaling>
          <c:orientation val="minMax"/>
          <c:max val="2000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+mn-cs"/>
              </a:defRPr>
            </a:pPr>
            <a:endParaRPr lang="en-US"/>
          </a:p>
        </c:txPr>
        <c:crossAx val="50066580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Georgia" panose="020405020504050203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Georgia" panose="020405020504050203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724646</xdr:colOff>
      <xdr:row>33</xdr:row>
      <xdr:rowOff>88899</xdr:rowOff>
    </xdr:from>
    <xdr:to>
      <xdr:col>13</xdr:col>
      <xdr:colOff>149410</xdr:colOff>
      <xdr:row>45</xdr:row>
      <xdr:rowOff>53041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09618977-8D3F-421F-847D-8D343E5BB7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380999</xdr:colOff>
      <xdr:row>34</xdr:row>
      <xdr:rowOff>186764</xdr:rowOff>
    </xdr:from>
    <xdr:to>
      <xdr:col>12</xdr:col>
      <xdr:colOff>1018793</xdr:colOff>
      <xdr:row>42</xdr:row>
      <xdr:rowOff>132619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xmlns="" id="{9A230405-A34F-4634-9619-803BF8C4F394}"/>
            </a:ext>
          </a:extLst>
        </xdr:cNvPr>
        <xdr:cNvGrpSpPr/>
      </xdr:nvGrpSpPr>
      <xdr:grpSpPr>
        <a:xfrm>
          <a:off x="12902044" y="8793900"/>
          <a:ext cx="3408704" cy="1954764"/>
          <a:chOff x="13447058" y="8538882"/>
          <a:chExt cx="3528911" cy="1910619"/>
        </a:xfrm>
      </xdr:grpSpPr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xmlns="" id="{9172686C-93DF-4920-8C3B-711BD418D359}"/>
              </a:ext>
            </a:extLst>
          </xdr:cNvPr>
          <xdr:cNvSpPr txBox="1"/>
        </xdr:nvSpPr>
        <xdr:spPr>
          <a:xfrm>
            <a:off x="13447058" y="8538882"/>
            <a:ext cx="550238" cy="23543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US ($)</a:t>
            </a:r>
          </a:p>
        </xdr:txBody>
      </xdr:sp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xmlns="" id="{C3490A0A-4B3A-4041-8CC7-BAAE2EE91177}"/>
              </a:ext>
            </a:extLst>
          </xdr:cNvPr>
          <xdr:cNvSpPr txBox="1"/>
        </xdr:nvSpPr>
        <xdr:spPr>
          <a:xfrm>
            <a:off x="14368928" y="8975165"/>
            <a:ext cx="701218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Japan (</a:t>
            </a:r>
            <a:r>
              <a:rPr lang="en-US" sz="1000" b="0" i="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rPr>
              <a:t>¥</a:t>
            </a:r>
            <a:r>
              <a:rPr lang="en-US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)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xmlns="" id="{B51D127A-319E-4CDB-B34C-508D7B3420CC}"/>
              </a:ext>
            </a:extLst>
          </xdr:cNvPr>
          <xdr:cNvSpPr txBox="1"/>
        </xdr:nvSpPr>
        <xdr:spPr>
          <a:xfrm>
            <a:off x="15193681" y="9628093"/>
            <a:ext cx="893450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Eurozone (€)</a:t>
            </a:r>
          </a:p>
        </xdr:txBody>
      </xdr:sp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xmlns="" id="{06F0A2BD-54CD-44EA-AAA7-DCF0AC77722E}"/>
              </a:ext>
            </a:extLst>
          </xdr:cNvPr>
          <xdr:cNvSpPr txBox="1"/>
        </xdr:nvSpPr>
        <xdr:spPr>
          <a:xfrm>
            <a:off x="16339669" y="9825317"/>
            <a:ext cx="512320" cy="23980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1000" b="0">
                <a:latin typeface="Times New Roman" panose="02020603050405020304" pitchFamily="18" charset="0"/>
                <a:cs typeface="Times New Roman" panose="02020603050405020304" pitchFamily="18" charset="0"/>
              </a:rPr>
              <a:t>Other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xmlns="" id="{75D4CFC9-9355-456C-9547-26BEFC8E54DA}"/>
              </a:ext>
            </a:extLst>
          </xdr:cNvPr>
          <xdr:cNvSpPr txBox="1"/>
        </xdr:nvSpPr>
        <xdr:spPr>
          <a:xfrm>
            <a:off x="16365069" y="10239187"/>
            <a:ext cx="415498" cy="21031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800" b="1">
                <a:latin typeface="Times New Roman" panose="02020603050405020304" pitchFamily="18" charset="0"/>
                <a:cs typeface="Times New Roman" panose="02020603050405020304" pitchFamily="18" charset="0"/>
              </a:rPr>
              <a:t>UK £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xmlns="" id="{AFABCC22-9206-4107-BBCA-69574D676756}"/>
              </a:ext>
            </a:extLst>
          </xdr:cNvPr>
          <xdr:cNvSpPr txBox="1"/>
        </xdr:nvSpPr>
        <xdr:spPr>
          <a:xfrm>
            <a:off x="16233586" y="10040469"/>
            <a:ext cx="742383" cy="180819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sz="600" b="1">
                <a:latin typeface="Times New Roman" panose="02020603050405020304" pitchFamily="18" charset="0"/>
                <a:cs typeface="Times New Roman" panose="02020603050405020304" pitchFamily="18" charset="0"/>
              </a:rPr>
              <a:t>Other currencies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nglish.dsta.nl/documents/publication/2020/08/04/july-2020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mof.go.jp/english/jgbs/reference/gbb/e202006.html" TargetMode="External"/><Relationship Id="rId1" Type="http://schemas.openxmlformats.org/officeDocument/2006/relationships/hyperlink" Target="https://www.bankofengland.co.uk/boeapps/database/FromShowColumns.asp?Travel=NIxAZxI4x&amp;FromCategoryList=Yes&amp;NewMeaningId=CG,CGOV&amp;CategId=5&amp;HighlightCatValueDisplay=Central%20Government" TargetMode="External"/><Relationship Id="rId6" Type="http://schemas.openxmlformats.org/officeDocument/2006/relationships/hyperlink" Target="https://www.debtagency.be/en/dataproductstatistics" TargetMode="External"/><Relationship Id="rId5" Type="http://schemas.openxmlformats.org/officeDocument/2006/relationships/hyperlink" Target="https://www.treasuryfinland.fi/statistics-on-central-government-debt/" TargetMode="External"/><Relationship Id="rId4" Type="http://schemas.openxmlformats.org/officeDocument/2006/relationships/hyperlink" Target="https://www.aft.gouv.fr/en/debt-key-figur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topLeftCell="C1" zoomScale="55" zoomScaleNormal="55" workbookViewId="0">
      <selection activeCell="E18" sqref="E18:F18"/>
    </sheetView>
  </sheetViews>
  <sheetFormatPr defaultColWidth="10.85546875" defaultRowHeight="15" x14ac:dyDescent="0.25"/>
  <cols>
    <col min="1" max="1" width="10.85546875" style="3"/>
    <col min="2" max="2" width="32.85546875" style="3" customWidth="1"/>
    <col min="3" max="4" width="10.85546875" style="3"/>
    <col min="5" max="5" width="35.42578125" style="3" customWidth="1"/>
    <col min="6" max="6" width="17.85546875" style="3" bestFit="1" customWidth="1"/>
    <col min="7" max="7" width="26.42578125" style="3" customWidth="1"/>
    <col min="8" max="8" width="31.42578125" style="3" customWidth="1"/>
    <col min="9" max="10" width="10.85546875" style="3"/>
    <col min="11" max="11" width="19.85546875" style="3" customWidth="1"/>
    <col min="12" max="12" width="10.85546875" style="3"/>
    <col min="13" max="13" width="21.42578125" style="3" customWidth="1"/>
    <col min="14" max="14" width="13.85546875" style="3" bestFit="1" customWidth="1"/>
    <col min="15" max="16384" width="10.85546875" style="3"/>
  </cols>
  <sheetData>
    <row r="1" spans="1:13" ht="19.5" thickBot="1" x14ac:dyDescent="0.35">
      <c r="A1" s="2"/>
      <c r="B1" s="27" t="s">
        <v>31</v>
      </c>
      <c r="C1" s="2"/>
      <c r="D1" s="2"/>
      <c r="E1" s="2"/>
      <c r="F1" s="2"/>
      <c r="G1" s="2"/>
      <c r="H1" s="28" t="s">
        <v>32</v>
      </c>
      <c r="I1" s="2"/>
      <c r="J1" s="2"/>
      <c r="K1" s="2"/>
      <c r="L1" s="2"/>
      <c r="M1" s="2"/>
    </row>
    <row r="2" spans="1:13" s="8" customFormat="1" x14ac:dyDescent="0.25">
      <c r="A2" s="7" t="s">
        <v>18</v>
      </c>
      <c r="B2" s="23" t="s">
        <v>20</v>
      </c>
      <c r="C2" s="24" t="s">
        <v>21</v>
      </c>
      <c r="D2" s="25" t="s">
        <v>42</v>
      </c>
      <c r="E2" s="9" t="s">
        <v>35</v>
      </c>
      <c r="F2" s="24" t="s">
        <v>23</v>
      </c>
      <c r="G2" s="24" t="s">
        <v>44</v>
      </c>
      <c r="H2" s="23" t="s">
        <v>20</v>
      </c>
      <c r="I2" s="24" t="s">
        <v>21</v>
      </c>
      <c r="J2" s="24" t="s">
        <v>42</v>
      </c>
      <c r="K2" s="7" t="s">
        <v>35</v>
      </c>
      <c r="L2" s="24" t="s">
        <v>23</v>
      </c>
      <c r="M2" s="24" t="s">
        <v>34</v>
      </c>
    </row>
    <row r="3" spans="1:13" x14ac:dyDescent="0.25">
      <c r="A3" s="3" t="s">
        <v>1</v>
      </c>
      <c r="B3" s="20">
        <v>1396484524925.46</v>
      </c>
      <c r="C3" s="12" t="s">
        <v>22</v>
      </c>
      <c r="D3" s="12">
        <v>1.18</v>
      </c>
      <c r="E3" s="13">
        <f>B3*D3</f>
        <v>1647851739412.0427</v>
      </c>
      <c r="F3" s="14">
        <v>44013</v>
      </c>
      <c r="G3" s="12"/>
      <c r="H3" s="21">
        <v>1296000000000</v>
      </c>
      <c r="I3" s="15" t="s">
        <v>24</v>
      </c>
      <c r="J3" s="15">
        <v>1</v>
      </c>
      <c r="K3" s="26">
        <f>H3*J3</f>
        <v>1296000000000</v>
      </c>
      <c r="L3" s="16">
        <v>43800</v>
      </c>
      <c r="M3" s="15"/>
    </row>
    <row r="4" spans="1:13" x14ac:dyDescent="0.25">
      <c r="A4" s="3" t="s">
        <v>19</v>
      </c>
      <c r="B4" s="22">
        <v>20007864000000</v>
      </c>
      <c r="C4" s="12" t="s">
        <v>24</v>
      </c>
      <c r="D4" s="12">
        <v>1</v>
      </c>
      <c r="E4" s="13">
        <f t="shared" ref="E4:E14" si="0">B4*D4</f>
        <v>20007864000000</v>
      </c>
      <c r="F4" s="14">
        <v>44013</v>
      </c>
      <c r="G4" s="12" t="s">
        <v>36</v>
      </c>
      <c r="H4" s="6">
        <v>14256000000000</v>
      </c>
      <c r="I4" s="15" t="s">
        <v>24</v>
      </c>
      <c r="J4" s="15">
        <v>1</v>
      </c>
      <c r="K4" s="26">
        <f t="shared" ref="K4:K8" si="1">H4*J4</f>
        <v>14256000000000</v>
      </c>
      <c r="L4" s="16">
        <v>43800</v>
      </c>
      <c r="M4" s="15"/>
    </row>
    <row r="5" spans="1:13" ht="15.75" x14ac:dyDescent="0.25">
      <c r="A5" s="4" t="s">
        <v>11</v>
      </c>
      <c r="B5" s="5">
        <f>11590289*100000000</f>
        <v>1159028900000000</v>
      </c>
      <c r="C5" s="12" t="s">
        <v>25</v>
      </c>
      <c r="D5" s="12">
        <v>9.4000000000000004E-3</v>
      </c>
      <c r="E5" s="13">
        <f t="shared" si="0"/>
        <v>10894871660000</v>
      </c>
      <c r="F5" s="14">
        <v>43983</v>
      </c>
      <c r="G5" s="11" t="s">
        <v>26</v>
      </c>
      <c r="H5" s="19">
        <v>987249500000000</v>
      </c>
      <c r="I5" s="15" t="s">
        <v>25</v>
      </c>
      <c r="J5" s="15">
        <f>D5</f>
        <v>9.4000000000000004E-3</v>
      </c>
      <c r="K5" s="26">
        <f t="shared" si="1"/>
        <v>9280145300000</v>
      </c>
      <c r="L5" s="16">
        <v>43800</v>
      </c>
      <c r="M5" s="15"/>
    </row>
    <row r="6" spans="1:13" ht="15.75" x14ac:dyDescent="0.25">
      <c r="A6" s="4" t="s">
        <v>12</v>
      </c>
      <c r="B6" s="5" t="s">
        <v>59</v>
      </c>
      <c r="C6" s="12" t="s">
        <v>48</v>
      </c>
      <c r="D6" s="12">
        <v>1.31</v>
      </c>
      <c r="E6" s="13" t="s">
        <v>60</v>
      </c>
      <c r="F6" s="13" t="s">
        <v>40</v>
      </c>
      <c r="G6" s="17" t="s">
        <v>29</v>
      </c>
      <c r="H6" s="6">
        <v>2588539022000</v>
      </c>
      <c r="I6" s="15" t="s">
        <v>22</v>
      </c>
      <c r="J6" s="15">
        <v>1.18</v>
      </c>
      <c r="K6" s="26">
        <f>H6*J6</f>
        <v>3054476045960</v>
      </c>
      <c r="L6" s="16">
        <v>43800</v>
      </c>
      <c r="M6" s="15" t="s">
        <v>39</v>
      </c>
    </row>
    <row r="7" spans="1:13" ht="15.75" x14ac:dyDescent="0.25">
      <c r="A7" s="4" t="s">
        <v>13</v>
      </c>
      <c r="B7" s="18">
        <v>1066573519500</v>
      </c>
      <c r="C7" s="12" t="s">
        <v>30</v>
      </c>
      <c r="D7" s="12">
        <v>0.75</v>
      </c>
      <c r="E7" s="13">
        <f t="shared" si="0"/>
        <v>799930139625</v>
      </c>
      <c r="F7" s="14">
        <v>44044</v>
      </c>
      <c r="G7" s="12" t="s">
        <v>33</v>
      </c>
      <c r="H7" s="19">
        <v>443800000000</v>
      </c>
      <c r="I7" s="15" t="s">
        <v>24</v>
      </c>
      <c r="J7" s="15">
        <v>1</v>
      </c>
      <c r="K7" s="26">
        <f t="shared" si="1"/>
        <v>443800000000</v>
      </c>
      <c r="L7" s="16">
        <v>43800</v>
      </c>
      <c r="M7" s="15"/>
    </row>
    <row r="8" spans="1:13" ht="15.75" x14ac:dyDescent="0.25">
      <c r="A8" s="4" t="s">
        <v>14</v>
      </c>
      <c r="B8" s="5">
        <v>636156000</v>
      </c>
      <c r="C8" s="12" t="s">
        <v>37</v>
      </c>
      <c r="D8" s="12">
        <v>0.72</v>
      </c>
      <c r="E8" s="13">
        <f t="shared" si="0"/>
        <v>458032320</v>
      </c>
      <c r="F8" s="14">
        <v>44044</v>
      </c>
      <c r="G8" s="12" t="s">
        <v>38</v>
      </c>
      <c r="H8" s="6">
        <v>383200000000</v>
      </c>
      <c r="I8" s="15" t="s">
        <v>24</v>
      </c>
      <c r="J8" s="15">
        <v>1</v>
      </c>
      <c r="K8" s="26">
        <f t="shared" si="1"/>
        <v>383200000000</v>
      </c>
      <c r="L8" s="16">
        <v>43800</v>
      </c>
      <c r="M8" s="15"/>
    </row>
    <row r="9" spans="1:13" ht="15.75" x14ac:dyDescent="0.25">
      <c r="A9" s="4" t="s">
        <v>15</v>
      </c>
      <c r="B9" s="5" t="s">
        <v>40</v>
      </c>
      <c r="C9" s="12" t="s">
        <v>41</v>
      </c>
      <c r="D9" s="12" t="s">
        <v>40</v>
      </c>
      <c r="E9" s="13" t="s">
        <v>40</v>
      </c>
      <c r="F9" s="12" t="s">
        <v>40</v>
      </c>
      <c r="G9" s="13" t="s">
        <v>40</v>
      </c>
      <c r="H9" s="6" t="s">
        <v>40</v>
      </c>
      <c r="I9" s="15" t="s">
        <v>40</v>
      </c>
      <c r="J9" s="15" t="s">
        <v>40</v>
      </c>
      <c r="K9" s="15" t="s">
        <v>40</v>
      </c>
      <c r="L9" s="15" t="s">
        <v>40</v>
      </c>
      <c r="M9" s="15" t="s">
        <v>43</v>
      </c>
    </row>
    <row r="10" spans="1:13" ht="15.75" x14ac:dyDescent="0.25">
      <c r="A10" s="4" t="s">
        <v>16</v>
      </c>
      <c r="B10" s="5">
        <f>69614.477*1000000</f>
        <v>69614477000</v>
      </c>
      <c r="C10" s="12" t="s">
        <v>27</v>
      </c>
      <c r="D10" s="12">
        <v>1.1000000000000001</v>
      </c>
      <c r="E10" s="13">
        <f t="shared" si="0"/>
        <v>76575924700</v>
      </c>
      <c r="F10" s="14">
        <v>44013</v>
      </c>
      <c r="G10" s="12"/>
      <c r="H10" s="6"/>
      <c r="I10" s="15"/>
      <c r="J10" s="15"/>
      <c r="K10" s="15"/>
      <c r="L10" s="16"/>
      <c r="M10" s="15" t="s">
        <v>43</v>
      </c>
    </row>
    <row r="11" spans="1:13" ht="15.75" x14ac:dyDescent="0.25">
      <c r="A11" s="4" t="s">
        <v>17</v>
      </c>
      <c r="B11" s="5">
        <v>1088586539739.89</v>
      </c>
      <c r="C11" s="12" t="s">
        <v>28</v>
      </c>
      <c r="D11" s="12">
        <v>0.11</v>
      </c>
      <c r="E11" s="13">
        <f t="shared" si="0"/>
        <v>119744519371.38791</v>
      </c>
      <c r="F11" s="14">
        <v>44044</v>
      </c>
      <c r="G11" s="12"/>
      <c r="H11" s="6"/>
      <c r="I11" s="15"/>
      <c r="J11" s="15"/>
      <c r="K11" s="15"/>
      <c r="L11" s="16"/>
      <c r="M11" s="15" t="s">
        <v>43</v>
      </c>
    </row>
    <row r="12" spans="1:13" ht="15.75" x14ac:dyDescent="0.25">
      <c r="A12" s="4" t="s">
        <v>2</v>
      </c>
      <c r="B12" s="47">
        <f>1981*1000000000</f>
        <v>1981000000000</v>
      </c>
      <c r="C12" s="12"/>
      <c r="D12" s="12">
        <v>1.18</v>
      </c>
      <c r="E12" s="13">
        <f t="shared" si="0"/>
        <v>2337580000000</v>
      </c>
      <c r="F12" s="14"/>
      <c r="G12" s="1" t="s">
        <v>3</v>
      </c>
      <c r="H12" s="48"/>
      <c r="I12" s="15"/>
      <c r="J12" s="15"/>
      <c r="K12" s="15"/>
      <c r="L12" s="16"/>
      <c r="M12" s="15"/>
    </row>
    <row r="13" spans="1:13" ht="15.75" x14ac:dyDescent="0.25">
      <c r="A13" s="4" t="s">
        <v>62</v>
      </c>
      <c r="B13" s="49">
        <v>288404589714.35004</v>
      </c>
      <c r="C13" s="12"/>
      <c r="D13" s="12">
        <v>1.18</v>
      </c>
      <c r="E13" s="13">
        <f t="shared" si="0"/>
        <v>340317415862.93304</v>
      </c>
      <c r="F13" s="14"/>
      <c r="G13" s="1" t="s">
        <v>63</v>
      </c>
      <c r="H13" s="48"/>
      <c r="I13" s="15"/>
      <c r="J13" s="15"/>
      <c r="K13" s="15"/>
      <c r="L13" s="16"/>
      <c r="M13" s="15"/>
    </row>
    <row r="14" spans="1:13" ht="15.75" x14ac:dyDescent="0.25">
      <c r="A14" s="4" t="s">
        <v>5</v>
      </c>
      <c r="B14" s="47">
        <f>372*1000000000</f>
        <v>372000000000</v>
      </c>
      <c r="C14" s="12"/>
      <c r="D14" s="12">
        <v>1.18</v>
      </c>
      <c r="E14" s="13">
        <f t="shared" si="0"/>
        <v>438960000000</v>
      </c>
      <c r="F14" s="14"/>
      <c r="G14" s="1" t="s">
        <v>8</v>
      </c>
      <c r="H14" s="48"/>
      <c r="I14" s="15"/>
      <c r="J14" s="15"/>
      <c r="K14" s="15"/>
      <c r="L14" s="16"/>
      <c r="M14" s="15"/>
    </row>
    <row r="15" spans="1:13" ht="15.75" x14ac:dyDescent="0.25">
      <c r="A15" s="50" t="s">
        <v>6</v>
      </c>
      <c r="B15" s="3">
        <f>106*1000000000</f>
        <v>106000000000</v>
      </c>
      <c r="D15" s="12">
        <v>1.18</v>
      </c>
      <c r="E15" s="13">
        <f t="shared" ref="E15:E16" si="2">B15*D15</f>
        <v>125080000000</v>
      </c>
      <c r="G15" s="1" t="s">
        <v>9</v>
      </c>
    </row>
    <row r="16" spans="1:13" ht="15.75" x14ac:dyDescent="0.25">
      <c r="A16" s="50" t="s">
        <v>7</v>
      </c>
      <c r="B16" s="3">
        <f>211*1000000000</f>
        <v>211000000000</v>
      </c>
      <c r="C16" s="1"/>
      <c r="D16" s="12">
        <v>1.18</v>
      </c>
      <c r="E16" s="13">
        <f t="shared" si="2"/>
        <v>248980000000</v>
      </c>
      <c r="G16" s="1" t="s">
        <v>10</v>
      </c>
    </row>
    <row r="17" spans="1:20" ht="20.25" x14ac:dyDescent="0.3">
      <c r="A17" s="30" t="s">
        <v>49</v>
      </c>
      <c r="B17" s="31"/>
      <c r="C17" s="32"/>
      <c r="D17" s="10"/>
      <c r="E17" s="40" t="s">
        <v>52</v>
      </c>
      <c r="F17" s="41"/>
      <c r="H17" s="46"/>
    </row>
    <row r="18" spans="1:20" ht="96.95" customHeight="1" x14ac:dyDescent="0.25">
      <c r="A18" s="51" t="s">
        <v>50</v>
      </c>
      <c r="B18" s="51"/>
      <c r="C18" s="51"/>
      <c r="D18" s="29"/>
      <c r="E18" s="52" t="s">
        <v>53</v>
      </c>
      <c r="F18" s="52"/>
      <c r="H18" s="3" t="s">
        <v>0</v>
      </c>
      <c r="I18" s="3" t="s">
        <v>4</v>
      </c>
      <c r="J18" s="3" t="s">
        <v>12</v>
      </c>
      <c r="K18" s="3" t="s">
        <v>2</v>
      </c>
      <c r="L18" s="3" t="s">
        <v>1</v>
      </c>
      <c r="M18" s="3" t="s">
        <v>64</v>
      </c>
      <c r="N18" s="3" t="s">
        <v>65</v>
      </c>
    </row>
    <row r="19" spans="1:20" x14ac:dyDescent="0.25">
      <c r="A19" s="51"/>
      <c r="B19" s="51"/>
      <c r="C19" s="51"/>
      <c r="D19" s="29"/>
      <c r="E19" s="42"/>
      <c r="F19" s="41"/>
      <c r="G19" s="3" t="s">
        <v>0</v>
      </c>
      <c r="H19" s="3">
        <f>E4/1000000000</f>
        <v>20007.864000000001</v>
      </c>
    </row>
    <row r="20" spans="1:20" x14ac:dyDescent="0.25">
      <c r="A20" s="31" t="s">
        <v>45</v>
      </c>
      <c r="B20" s="33">
        <v>100000000000</v>
      </c>
      <c r="C20" s="34"/>
      <c r="D20" s="29"/>
      <c r="E20" s="42" t="s">
        <v>55</v>
      </c>
      <c r="F20" s="41">
        <f>-12159000000</f>
        <v>-12159000000</v>
      </c>
      <c r="G20" s="3" t="s">
        <v>4</v>
      </c>
      <c r="I20" s="3">
        <f>E5/1000000000</f>
        <v>10894.871660000001</v>
      </c>
      <c r="K20" s="46"/>
    </row>
    <row r="21" spans="1:20" x14ac:dyDescent="0.25">
      <c r="A21" s="31" t="s">
        <v>46</v>
      </c>
      <c r="B21" s="33">
        <v>55200000000</v>
      </c>
      <c r="C21" s="34"/>
      <c r="D21" s="29"/>
      <c r="E21" s="42" t="s">
        <v>56</v>
      </c>
      <c r="F21" s="39">
        <v>83604099200</v>
      </c>
      <c r="K21" s="3">
        <f>E12/1000000000</f>
        <v>2337.58</v>
      </c>
      <c r="L21" s="3">
        <f>E3/1000000000</f>
        <v>1647.8517394120427</v>
      </c>
      <c r="M21" s="3">
        <f>SUM(L25:O25)</f>
        <v>1153.3374158629331</v>
      </c>
    </row>
    <row r="22" spans="1:20" x14ac:dyDescent="0.25">
      <c r="A22" s="31" t="s">
        <v>47</v>
      </c>
      <c r="B22" s="33">
        <f>SUM(B20:B21)</f>
        <v>155200000000</v>
      </c>
      <c r="C22" s="34"/>
      <c r="D22" s="29"/>
      <c r="E22" s="42" t="s">
        <v>47</v>
      </c>
      <c r="F22" s="41">
        <f>F21+F20</f>
        <v>71445099200</v>
      </c>
      <c r="J22" s="3">
        <f>F25/1000000000</f>
        <v>3148.0691259119999</v>
      </c>
      <c r="N22" s="3">
        <f>SUM(Q25:T25)</f>
        <v>996.70861601638796</v>
      </c>
    </row>
    <row r="23" spans="1:20" x14ac:dyDescent="0.25">
      <c r="A23" s="34" t="s">
        <v>57</v>
      </c>
      <c r="B23" s="35">
        <f>(K6/D6)</f>
        <v>2331661103786.2593</v>
      </c>
      <c r="C23" s="34"/>
      <c r="D23" s="29"/>
      <c r="E23" s="39" t="s">
        <v>57</v>
      </c>
      <c r="F23" s="43">
        <f>B23</f>
        <v>2331661103786.2593</v>
      </c>
      <c r="H23" s="3" t="s">
        <v>4</v>
      </c>
      <c r="J23" s="3" t="s">
        <v>12</v>
      </c>
      <c r="K23" s="3" t="s">
        <v>2</v>
      </c>
      <c r="L23" s="3" t="s">
        <v>1</v>
      </c>
      <c r="M23" s="3" t="s">
        <v>64</v>
      </c>
      <c r="N23" s="3" t="s">
        <v>65</v>
      </c>
    </row>
    <row r="24" spans="1:20" x14ac:dyDescent="0.25">
      <c r="A24" s="34" t="s">
        <v>51</v>
      </c>
      <c r="B24" s="36">
        <f>(B22*D6)/K6</f>
        <v>6.656198868179386E-2</v>
      </c>
      <c r="C24" s="34"/>
      <c r="D24" s="29"/>
      <c r="E24" s="39" t="s">
        <v>51</v>
      </c>
      <c r="F24" s="44">
        <f>(F22*D6)/K6</f>
        <v>3.0641287914433248E-2</v>
      </c>
    </row>
    <row r="25" spans="1:20" ht="15.75" thickBot="1" x14ac:dyDescent="0.3">
      <c r="A25" s="37" t="s">
        <v>54</v>
      </c>
      <c r="B25" s="38">
        <f>(B23+B22)*D6</f>
        <v>3257788045960</v>
      </c>
      <c r="C25" s="34"/>
      <c r="D25" s="29"/>
      <c r="E25" s="37" t="s">
        <v>54</v>
      </c>
      <c r="F25" s="45">
        <f>(F23+F22)*D6</f>
        <v>3148069125912</v>
      </c>
      <c r="L25" s="3">
        <f>E13/1000000000</f>
        <v>340.31741586293305</v>
      </c>
      <c r="M25" s="3">
        <f>E14/1000000000</f>
        <v>438.96</v>
      </c>
      <c r="N25" s="46">
        <f>E15/1000000000</f>
        <v>125.08</v>
      </c>
      <c r="O25" s="3">
        <f>E16/1000000000</f>
        <v>248.98</v>
      </c>
      <c r="Q25" s="3">
        <f>E7/1000000000</f>
        <v>799.93013962500004</v>
      </c>
      <c r="R25" s="3">
        <f>E11/1000000000</f>
        <v>119.74451937138791</v>
      </c>
      <c r="S25" s="3">
        <f>E10/1000000000</f>
        <v>76.575924700000002</v>
      </c>
      <c r="T25" s="3">
        <f>E8/1000000000</f>
        <v>0.45803231999999999</v>
      </c>
    </row>
    <row r="26" spans="1:20" ht="21" thickTop="1" x14ac:dyDescent="0.3">
      <c r="A26" s="51" t="s">
        <v>61</v>
      </c>
      <c r="B26" s="51"/>
      <c r="C26" s="51"/>
      <c r="D26" s="10"/>
      <c r="E26" s="42" t="s">
        <v>58</v>
      </c>
      <c r="F26" s="41"/>
      <c r="L26" s="3" t="s">
        <v>62</v>
      </c>
      <c r="M26" s="3" t="s">
        <v>5</v>
      </c>
      <c r="N26" s="3" t="s">
        <v>6</v>
      </c>
      <c r="O26" s="3" t="s">
        <v>7</v>
      </c>
      <c r="Q26" s="3" t="s">
        <v>13</v>
      </c>
      <c r="R26" s="3" t="s">
        <v>17</v>
      </c>
      <c r="S26" s="3" t="s">
        <v>16</v>
      </c>
      <c r="T26" s="3" t="s">
        <v>14</v>
      </c>
    </row>
    <row r="27" spans="1:20" ht="30" customHeight="1" x14ac:dyDescent="0.3">
      <c r="A27" s="51"/>
      <c r="B27" s="51"/>
      <c r="C27" s="51"/>
      <c r="D27" s="10"/>
      <c r="E27" s="42"/>
      <c r="F27" s="41"/>
      <c r="H27" s="3">
        <v>20007.864000000001</v>
      </c>
      <c r="I27" s="3">
        <v>10894.871660000001</v>
      </c>
    </row>
    <row r="28" spans="1:20" ht="20.25" x14ac:dyDescent="0.3">
      <c r="C28" s="1"/>
      <c r="D28" s="10"/>
      <c r="E28" s="10"/>
      <c r="I28" s="3">
        <v>3148.0691259119999</v>
      </c>
    </row>
    <row r="29" spans="1:20" ht="20.25" x14ac:dyDescent="0.3">
      <c r="C29" s="1"/>
      <c r="D29" s="10"/>
      <c r="E29" s="10"/>
      <c r="I29" s="3">
        <v>2337.58</v>
      </c>
    </row>
    <row r="30" spans="1:20" ht="20.25" x14ac:dyDescent="0.3">
      <c r="C30" s="1"/>
      <c r="D30" s="10"/>
      <c r="E30" s="10"/>
      <c r="I30" s="3">
        <v>1647.8517394120427</v>
      </c>
    </row>
    <row r="31" spans="1:20" ht="20.25" x14ac:dyDescent="0.3">
      <c r="C31" s="1"/>
      <c r="D31" s="10"/>
      <c r="E31" s="10"/>
      <c r="I31" s="3">
        <v>1153.3374158629331</v>
      </c>
    </row>
    <row r="32" spans="1:20" ht="20.25" x14ac:dyDescent="0.3">
      <c r="C32" s="1"/>
      <c r="D32" s="10"/>
      <c r="E32" s="10"/>
      <c r="I32" s="3">
        <v>996.70861601638796</v>
      </c>
    </row>
    <row r="33" spans="3:5" ht="20.25" x14ac:dyDescent="0.3">
      <c r="C33" s="1"/>
      <c r="D33" s="10"/>
      <c r="E33" s="10"/>
    </row>
    <row r="34" spans="3:5" ht="20.25" x14ac:dyDescent="0.3">
      <c r="C34" s="1"/>
      <c r="D34" s="10"/>
      <c r="E34" s="10"/>
    </row>
    <row r="35" spans="3:5" ht="20.25" x14ac:dyDescent="0.3">
      <c r="C35" s="1"/>
      <c r="D35" s="10"/>
      <c r="E35" s="10"/>
    </row>
    <row r="36" spans="3:5" ht="20.25" x14ac:dyDescent="0.3">
      <c r="C36" s="1"/>
      <c r="D36" s="10"/>
      <c r="E36" s="10"/>
    </row>
    <row r="37" spans="3:5" ht="20.25" x14ac:dyDescent="0.3">
      <c r="C37" s="1"/>
      <c r="D37" s="10"/>
      <c r="E37" s="10"/>
    </row>
    <row r="38" spans="3:5" ht="20.25" x14ac:dyDescent="0.3">
      <c r="C38" s="1"/>
      <c r="D38" s="10"/>
      <c r="E38" s="10"/>
    </row>
    <row r="39" spans="3:5" ht="20.25" x14ac:dyDescent="0.3">
      <c r="C39" s="1"/>
      <c r="D39" s="10"/>
      <c r="E39" s="10"/>
    </row>
    <row r="40" spans="3:5" ht="20.25" x14ac:dyDescent="0.3">
      <c r="C40" s="1"/>
      <c r="D40" s="10"/>
      <c r="E40" s="10"/>
    </row>
    <row r="41" spans="3:5" ht="20.25" x14ac:dyDescent="0.3">
      <c r="C41" s="1"/>
      <c r="D41" s="10"/>
      <c r="E41" s="10"/>
    </row>
  </sheetData>
  <mergeCells count="3">
    <mergeCell ref="A18:C19"/>
    <mergeCell ref="A26:C27"/>
    <mergeCell ref="E18:F18"/>
  </mergeCells>
  <hyperlinks>
    <hyperlink ref="G6" r:id="rId1"/>
    <hyperlink ref="G5" r:id="rId2"/>
    <hyperlink ref="G13" r:id="rId3"/>
    <hyperlink ref="G12" r:id="rId4"/>
    <hyperlink ref="G15" r:id="rId5"/>
    <hyperlink ref="G14" r:id="rId6"/>
  </hyperlinks>
  <pageMargins left="0.7" right="0.7" top="0.75" bottom="0.75" header="0.3" footer="0.3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Ilzetzki,E</dc:creator>
  <cp:lastModifiedBy>Ilzetzki,E</cp:lastModifiedBy>
  <dcterms:created xsi:type="dcterms:W3CDTF">2019-03-11T15:28:14Z</dcterms:created>
  <dcterms:modified xsi:type="dcterms:W3CDTF">2020-10-19T16:45:42Z</dcterms:modified>
</cp:coreProperties>
</file>