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arkolf\Dropbox (ASU)\Brookings Project\City GHG Targets and Progress_Final Deliverables\Revisions\Peer Review_Revisions\"/>
    </mc:Choice>
  </mc:AlternateContent>
  <bookViews>
    <workbookView xWindow="0" yWindow="0" windowWidth="20490" windowHeight="7020" tabRatio="663" firstSheet="2" activeTab="4"/>
  </bookViews>
  <sheets>
    <sheet name="Color Key" sheetId="6" r:id="rId1"/>
    <sheet name="City GHG Inventories" sheetId="2" r:id="rId2"/>
    <sheet name="Invent vs Baseline &amp; Trgt 1.0 " sheetId="3" r:id="rId3"/>
    <sheet name="Figure 4_1.0" sheetId="7" r:id="rId4"/>
    <sheet name="Figure 5_1.0" sheetId="8" r:id="rId5"/>
  </sheets>
  <externalReferences>
    <externalReference r:id="rId6"/>
  </externalReferences>
  <definedNames>
    <definedName name="_xlnm._FilterDatabase" localSheetId="2" hidden="1">'Invent vs Baseline &amp; Trgt 1.0 '!$C$2:$C$46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8" l="1"/>
  <c r="M16" i="3"/>
  <c r="M32" i="8" l="1"/>
  <c r="N32" i="8" s="1"/>
  <c r="N31" i="8"/>
  <c r="M31" i="8"/>
  <c r="M30" i="8"/>
  <c r="N30" i="8" s="1"/>
  <c r="N29" i="8"/>
  <c r="M29" i="8"/>
  <c r="M28" i="8"/>
  <c r="N28" i="8" s="1"/>
  <c r="N27" i="8"/>
  <c r="M27" i="8"/>
  <c r="M26" i="8"/>
  <c r="N26" i="8" s="1"/>
  <c r="N25" i="8"/>
  <c r="M25" i="8"/>
  <c r="M24" i="8"/>
  <c r="N24" i="8" s="1"/>
  <c r="N23" i="8"/>
  <c r="M23" i="8"/>
  <c r="M22" i="8"/>
  <c r="N22" i="8" s="1"/>
  <c r="N21" i="8"/>
  <c r="M21" i="8"/>
  <c r="M20" i="8"/>
  <c r="N20" i="8" s="1"/>
  <c r="N19" i="8"/>
  <c r="M19" i="8"/>
  <c r="M18" i="8"/>
  <c r="N18" i="8" s="1"/>
  <c r="N17" i="8"/>
  <c r="M17" i="8"/>
  <c r="M16" i="8"/>
  <c r="N16" i="8" s="1"/>
  <c r="N15" i="8"/>
  <c r="M15" i="8"/>
  <c r="M14" i="8"/>
  <c r="N14" i="8" s="1"/>
  <c r="N13" i="8"/>
  <c r="M13" i="8"/>
  <c r="M12" i="8"/>
  <c r="N12" i="8" s="1"/>
  <c r="N11" i="8"/>
  <c r="M11" i="8"/>
  <c r="M10" i="8"/>
  <c r="N10" i="8" s="1"/>
  <c r="N9" i="8"/>
  <c r="M9" i="8"/>
  <c r="M8" i="8"/>
  <c r="N8" i="8" s="1"/>
  <c r="N7" i="8"/>
  <c r="M7" i="8"/>
  <c r="M6" i="8"/>
  <c r="N6" i="8" s="1"/>
  <c r="N5" i="8"/>
  <c r="M5" i="8"/>
  <c r="M4" i="8"/>
  <c r="N4" i="8" s="1"/>
  <c r="N3" i="8"/>
  <c r="M3" i="8"/>
  <c r="M2" i="8"/>
  <c r="N2" i="8" s="1"/>
  <c r="M33" i="7"/>
  <c r="M29" i="7"/>
  <c r="M32" i="7"/>
  <c r="M31" i="7"/>
  <c r="M30" i="7"/>
  <c r="M28" i="7"/>
  <c r="M27" i="7"/>
  <c r="M26" i="7"/>
  <c r="M25" i="7"/>
  <c r="M24" i="7"/>
  <c r="M23" i="7"/>
  <c r="M22" i="7"/>
  <c r="M21" i="7"/>
  <c r="M20" i="7"/>
  <c r="M19" i="7"/>
  <c r="M18" i="7"/>
  <c r="M17" i="7"/>
  <c r="M16" i="7"/>
  <c r="M15" i="7"/>
  <c r="M14" i="7"/>
  <c r="M13" i="7"/>
  <c r="M12" i="7"/>
  <c r="M11" i="7"/>
  <c r="M10" i="7"/>
  <c r="M9" i="7"/>
  <c r="M8" i="7"/>
  <c r="M7" i="7"/>
  <c r="M6" i="7"/>
  <c r="M5" i="7"/>
  <c r="M4" i="7"/>
  <c r="M3" i="7"/>
  <c r="M2" i="7"/>
  <c r="C49" i="3" l="1"/>
  <c r="D48" i="3"/>
  <c r="C48" i="3"/>
  <c r="AA46" i="3" l="1"/>
  <c r="Y45" i="3"/>
  <c r="Z40" i="3"/>
  <c r="AA39" i="3"/>
  <c r="AA37" i="3"/>
  <c r="AB36" i="3"/>
  <c r="U33" i="3"/>
  <c r="Z32" i="3"/>
  <c r="Y31" i="3"/>
  <c r="X30" i="3"/>
  <c r="AA29" i="3"/>
  <c r="W28" i="3"/>
  <c r="Z27" i="3"/>
  <c r="AB26" i="3"/>
  <c r="AA23" i="3"/>
  <c r="Y21" i="3"/>
  <c r="AA20" i="3"/>
  <c r="X19" i="3"/>
  <c r="X18" i="3"/>
  <c r="X16" i="3"/>
  <c r="U15" i="3"/>
  <c r="Z14" i="3"/>
  <c r="AA13" i="3"/>
  <c r="Z12" i="3"/>
  <c r="AA11" i="3"/>
  <c r="Z10" i="3"/>
  <c r="Y9" i="3"/>
  <c r="Z8" i="3"/>
  <c r="AA7" i="3"/>
  <c r="Y6" i="3"/>
  <c r="AA5" i="3"/>
  <c r="X3" i="3"/>
  <c r="Q12" i="3" l="1"/>
  <c r="M3" i="3"/>
  <c r="P12" i="3"/>
  <c r="R12" i="3" l="1"/>
  <c r="AE12" i="3"/>
  <c r="M28" i="3"/>
  <c r="P28" i="3"/>
  <c r="Q28" i="3"/>
  <c r="R28" i="3" l="1"/>
  <c r="BI28" i="3"/>
  <c r="AA12" i="3"/>
  <c r="BR12" i="3" l="1"/>
  <c r="AB12" i="3"/>
  <c r="X28" i="3"/>
  <c r="Q5" i="3"/>
  <c r="Q6" i="3"/>
  <c r="Q7" i="3"/>
  <c r="Q8" i="3"/>
  <c r="Q9" i="3"/>
  <c r="Q10" i="3"/>
  <c r="Q11" i="3"/>
  <c r="Q13" i="3"/>
  <c r="Q14" i="3"/>
  <c r="Q15" i="3"/>
  <c r="Q18" i="3"/>
  <c r="Q19" i="3"/>
  <c r="Q20" i="3"/>
  <c r="Q21" i="3"/>
  <c r="Q23" i="3"/>
  <c r="Q26" i="3"/>
  <c r="Q27" i="3"/>
  <c r="Q29" i="3"/>
  <c r="Q30" i="3"/>
  <c r="Q31" i="3"/>
  <c r="Q32" i="3"/>
  <c r="Q33" i="3"/>
  <c r="Q36" i="3"/>
  <c r="Q37" i="3"/>
  <c r="Q39" i="3"/>
  <c r="Q40" i="3"/>
  <c r="Q45" i="3"/>
  <c r="Q46" i="3"/>
  <c r="Q3" i="3"/>
  <c r="P4" i="3"/>
  <c r="P5" i="3"/>
  <c r="P6" i="3"/>
  <c r="P7" i="3"/>
  <c r="P8" i="3"/>
  <c r="P9" i="3"/>
  <c r="P10" i="3"/>
  <c r="P11" i="3"/>
  <c r="P13" i="3"/>
  <c r="P14" i="3"/>
  <c r="P15" i="3"/>
  <c r="P16" i="3"/>
  <c r="P18" i="3"/>
  <c r="P19" i="3"/>
  <c r="P20" i="3"/>
  <c r="P21" i="3"/>
  <c r="P23" i="3"/>
  <c r="P26" i="3"/>
  <c r="P27" i="3"/>
  <c r="P29" i="3"/>
  <c r="P30" i="3"/>
  <c r="P31" i="3"/>
  <c r="P32" i="3"/>
  <c r="P33" i="3"/>
  <c r="P36" i="3"/>
  <c r="P37" i="3"/>
  <c r="P39" i="3"/>
  <c r="P40" i="3"/>
  <c r="P45" i="3"/>
  <c r="P46" i="3"/>
  <c r="P3" i="3"/>
  <c r="M5" i="3"/>
  <c r="M6" i="3"/>
  <c r="M7" i="3"/>
  <c r="M8" i="3"/>
  <c r="M9" i="3"/>
  <c r="M10" i="3"/>
  <c r="M11" i="3"/>
  <c r="M12" i="3"/>
  <c r="M13" i="3"/>
  <c r="M14" i="3"/>
  <c r="M15" i="3"/>
  <c r="M18" i="3"/>
  <c r="M19" i="3"/>
  <c r="M20" i="3"/>
  <c r="M21" i="3"/>
  <c r="M23" i="3"/>
  <c r="M26" i="3"/>
  <c r="M27" i="3"/>
  <c r="M29" i="3"/>
  <c r="M30" i="3"/>
  <c r="M31" i="3"/>
  <c r="M32" i="3"/>
  <c r="M33" i="3"/>
  <c r="M36" i="3"/>
  <c r="M37" i="3"/>
  <c r="M39" i="3"/>
  <c r="M40" i="3"/>
  <c r="M45" i="3"/>
  <c r="M46" i="3"/>
  <c r="R45" i="3" l="1"/>
  <c r="AE45" i="3"/>
  <c r="R23" i="3"/>
  <c r="BI23" i="3"/>
  <c r="R8" i="3"/>
  <c r="BI8" i="3"/>
  <c r="R40" i="3"/>
  <c r="BI40" i="3"/>
  <c r="R33" i="3"/>
  <c r="BI33" i="3"/>
  <c r="R29" i="3"/>
  <c r="BI29" i="3"/>
  <c r="R21" i="3"/>
  <c r="BI21" i="3"/>
  <c r="AE16" i="3"/>
  <c r="Y16" i="3" s="1"/>
  <c r="Z16" i="3" s="1"/>
  <c r="AA16" i="3" s="1"/>
  <c r="AB16" i="3" s="1"/>
  <c r="AC16" i="3" s="1"/>
  <c r="AD16" i="3" s="1"/>
  <c r="R11" i="3"/>
  <c r="BI11" i="3"/>
  <c r="R7" i="3"/>
  <c r="BI7" i="3"/>
  <c r="R36" i="3"/>
  <c r="AT36" i="3"/>
  <c r="R18" i="3"/>
  <c r="BI18" i="3"/>
  <c r="R3" i="3"/>
  <c r="AO3" i="3"/>
  <c r="R39" i="3"/>
  <c r="BI39" i="3"/>
  <c r="R32" i="3"/>
  <c r="BI32" i="3"/>
  <c r="R27" i="3"/>
  <c r="BI27" i="3"/>
  <c r="R20" i="3"/>
  <c r="BI20" i="3"/>
  <c r="R15" i="3"/>
  <c r="AE15" i="3"/>
  <c r="R10" i="3"/>
  <c r="BI10" i="3"/>
  <c r="R6" i="3"/>
  <c r="AE6" i="3"/>
  <c r="BS12" i="3"/>
  <c r="AC12" i="3"/>
  <c r="R30" i="3"/>
  <c r="BI30" i="3"/>
  <c r="R13" i="3"/>
  <c r="BI13" i="3"/>
  <c r="BO28" i="3"/>
  <c r="Y28" i="3"/>
  <c r="R46" i="3"/>
  <c r="BI46" i="3"/>
  <c r="R37" i="3"/>
  <c r="BI37" i="3"/>
  <c r="R31" i="3"/>
  <c r="BI31" i="3"/>
  <c r="R26" i="3"/>
  <c r="BI26" i="3"/>
  <c r="R19" i="3"/>
  <c r="BI19" i="3"/>
  <c r="R14" i="3"/>
  <c r="AO14" i="3"/>
  <c r="R9" i="3"/>
  <c r="AO9" i="3"/>
  <c r="R5" i="3"/>
  <c r="B52" i="3" s="1"/>
  <c r="BI5" i="3"/>
  <c r="B50" i="3"/>
  <c r="AB37" i="3" l="1"/>
  <c r="AB29" i="3"/>
  <c r="AA40" i="3"/>
  <c r="AB23" i="3"/>
  <c r="AB5" i="3"/>
  <c r="AA14" i="3"/>
  <c r="AC26" i="3"/>
  <c r="Y30" i="3"/>
  <c r="Z6" i="3"/>
  <c r="AA27" i="3"/>
  <c r="Y18" i="3"/>
  <c r="Z9" i="3"/>
  <c r="Y19" i="3"/>
  <c r="Z31" i="3"/>
  <c r="AB46" i="3"/>
  <c r="AB13" i="3"/>
  <c r="AD12" i="3"/>
  <c r="BT12" i="3"/>
  <c r="AA10" i="3"/>
  <c r="AB20" i="3"/>
  <c r="AA32" i="3"/>
  <c r="Y3" i="3"/>
  <c r="AC36" i="3"/>
  <c r="AB11" i="3"/>
  <c r="Z21" i="3"/>
  <c r="V33" i="3"/>
  <c r="AA8" i="3"/>
  <c r="Z45" i="3"/>
  <c r="BP28" i="3"/>
  <c r="Z28" i="3"/>
  <c r="V15" i="3"/>
  <c r="AB39" i="3"/>
  <c r="AB7" i="3"/>
  <c r="N12" i="3"/>
  <c r="O12" i="3" s="1"/>
  <c r="BR8" i="3" l="1"/>
  <c r="AB8" i="3"/>
  <c r="BT36" i="3"/>
  <c r="AD36" i="3"/>
  <c r="BS13" i="3"/>
  <c r="AC13" i="3"/>
  <c r="BQ31" i="3"/>
  <c r="AA31" i="3"/>
  <c r="AA9" i="3"/>
  <c r="BQ9" i="3"/>
  <c r="BR27" i="3"/>
  <c r="AB27" i="3"/>
  <c r="BP30" i="3"/>
  <c r="Z30" i="3"/>
  <c r="BR14" i="3"/>
  <c r="AB14" i="3"/>
  <c r="BS23" i="3"/>
  <c r="AC23" i="3"/>
  <c r="BS29" i="3"/>
  <c r="AC29" i="3"/>
  <c r="BS39" i="3"/>
  <c r="AC39" i="3"/>
  <c r="BQ21" i="3"/>
  <c r="AA21" i="3"/>
  <c r="AB10" i="3"/>
  <c r="BR10" i="3"/>
  <c r="W15" i="3"/>
  <c r="BM15" i="3"/>
  <c r="BM33" i="3"/>
  <c r="W33" i="3"/>
  <c r="AC11" i="3"/>
  <c r="BS11" i="3"/>
  <c r="BP3" i="3"/>
  <c r="Z3" i="3"/>
  <c r="AC20" i="3"/>
  <c r="BS20" i="3"/>
  <c r="BS46" i="3"/>
  <c r="AC46" i="3"/>
  <c r="BP19" i="3"/>
  <c r="Z19" i="3"/>
  <c r="BP18" i="3"/>
  <c r="Z18" i="3"/>
  <c r="BQ6" i="3"/>
  <c r="AA6" i="3"/>
  <c r="BT26" i="3"/>
  <c r="AD26" i="3"/>
  <c r="AC5" i="3"/>
  <c r="BS5" i="3"/>
  <c r="BR40" i="3"/>
  <c r="AB40" i="3"/>
  <c r="BS37" i="3"/>
  <c r="AC37" i="3"/>
  <c r="AA28" i="3"/>
  <c r="BQ28" i="3"/>
  <c r="BR32" i="3"/>
  <c r="AB32" i="3"/>
  <c r="AC7" i="3"/>
  <c r="BS7" i="3"/>
  <c r="BQ45" i="3"/>
  <c r="AA45" i="3"/>
  <c r="BU12" i="3"/>
  <c r="BV12" i="3"/>
  <c r="S12" i="3" s="1"/>
  <c r="N5" i="3"/>
  <c r="O5" i="3" s="1"/>
  <c r="N7" i="3"/>
  <c r="O7" i="3" s="1"/>
  <c r="O16" i="3"/>
  <c r="N27" i="3"/>
  <c r="O27" i="3" s="1"/>
  <c r="N28" i="3"/>
  <c r="O28" i="3" s="1"/>
  <c r="N29" i="3"/>
  <c r="N31" i="3"/>
  <c r="N30" i="3"/>
  <c r="BT37" i="3" l="1"/>
  <c r="AD37" i="3"/>
  <c r="BR6" i="3"/>
  <c r="AB6" i="3"/>
  <c r="BS14" i="3"/>
  <c r="AC14" i="3"/>
  <c r="AC27" i="3"/>
  <c r="BS27" i="3"/>
  <c r="AB31" i="3"/>
  <c r="BR31" i="3"/>
  <c r="AE36" i="3"/>
  <c r="BU36" i="3"/>
  <c r="BT5" i="3"/>
  <c r="AD5" i="3"/>
  <c r="AD20" i="3"/>
  <c r="BT20" i="3"/>
  <c r="BT11" i="3"/>
  <c r="AD11" i="3"/>
  <c r="X15" i="3"/>
  <c r="BN15" i="3"/>
  <c r="AC32" i="3"/>
  <c r="BS32" i="3"/>
  <c r="AB21" i="3"/>
  <c r="BR21" i="3"/>
  <c r="BS40" i="3"/>
  <c r="AC40" i="3"/>
  <c r="BU26" i="3"/>
  <c r="AE26" i="3"/>
  <c r="BQ18" i="3"/>
  <c r="AA18" i="3"/>
  <c r="BT46" i="3"/>
  <c r="AD46" i="3"/>
  <c r="AA3" i="3"/>
  <c r="BQ3" i="3"/>
  <c r="BN33" i="3"/>
  <c r="X33" i="3"/>
  <c r="BT39" i="3"/>
  <c r="AD39" i="3"/>
  <c r="BT23" i="3"/>
  <c r="AD23" i="3"/>
  <c r="AA30" i="3"/>
  <c r="BQ30" i="3"/>
  <c r="AD13" i="3"/>
  <c r="BT13" i="3"/>
  <c r="AC8" i="3"/>
  <c r="BS8" i="3"/>
  <c r="BR45" i="3"/>
  <c r="AB45" i="3"/>
  <c r="BQ19" i="3"/>
  <c r="AA19" i="3"/>
  <c r="AD29" i="3"/>
  <c r="BT29" i="3"/>
  <c r="AD7" i="3"/>
  <c r="BT7" i="3"/>
  <c r="AB28" i="3"/>
  <c r="BR28" i="3"/>
  <c r="BS10" i="3"/>
  <c r="AC10" i="3"/>
  <c r="AB9" i="3"/>
  <c r="BR9" i="3"/>
  <c r="N46" i="3"/>
  <c r="O46" i="3" s="1"/>
  <c r="N40" i="3"/>
  <c r="O40" i="3" s="1"/>
  <c r="N14" i="3"/>
  <c r="O14" i="3" s="1"/>
  <c r="N32" i="3"/>
  <c r="O32" i="3" s="1"/>
  <c r="N36" i="3"/>
  <c r="O36" i="3" s="1"/>
  <c r="N6" i="3"/>
  <c r="O6" i="3" s="1"/>
  <c r="N11" i="3"/>
  <c r="O11" i="3" s="1"/>
  <c r="N21" i="3"/>
  <c r="O21" i="3" s="1"/>
  <c r="N18" i="3"/>
  <c r="O18" i="3" s="1"/>
  <c r="N26" i="3"/>
  <c r="O26" i="3" s="1"/>
  <c r="N39" i="3"/>
  <c r="O39" i="3" s="1"/>
  <c r="N3" i="3"/>
  <c r="O3" i="3" s="1"/>
  <c r="N37" i="3"/>
  <c r="O37" i="3" s="1"/>
  <c r="N10" i="3"/>
  <c r="O10" i="3" s="1"/>
  <c r="N45" i="3"/>
  <c r="O45" i="3" s="1"/>
  <c r="N9" i="3"/>
  <c r="O9" i="3" s="1"/>
  <c r="N15" i="3"/>
  <c r="O15" i="3" s="1"/>
  <c r="N20" i="3"/>
  <c r="O20" i="3" s="1"/>
  <c r="N33" i="3"/>
  <c r="O33" i="3" s="1"/>
  <c r="N13" i="3"/>
  <c r="O13" i="3" s="1"/>
  <c r="N8" i="3"/>
  <c r="O8" i="3" s="1"/>
  <c r="N19" i="3"/>
  <c r="O19" i="3" s="1"/>
  <c r="N23" i="3"/>
  <c r="O23" i="3" s="1"/>
  <c r="O29" i="3"/>
  <c r="O30" i="3"/>
  <c r="O31" i="3"/>
  <c r="AC45" i="3" l="1"/>
  <c r="BS45" i="3"/>
  <c r="BU23" i="3"/>
  <c r="AE23" i="3"/>
  <c r="AE46" i="3"/>
  <c r="BU46" i="3"/>
  <c r="AC6" i="3"/>
  <c r="BS6" i="3"/>
  <c r="AC9" i="3"/>
  <c r="BS9" i="3"/>
  <c r="AC28" i="3"/>
  <c r="BS28" i="3"/>
  <c r="AE29" i="3"/>
  <c r="BU29" i="3"/>
  <c r="AE13" i="3"/>
  <c r="BU13" i="3"/>
  <c r="AC21" i="3"/>
  <c r="BS21" i="3"/>
  <c r="Y15" i="3"/>
  <c r="BO15" i="3"/>
  <c r="AE20" i="3"/>
  <c r="BU20" i="3"/>
  <c r="AF36" i="3"/>
  <c r="BV36" i="3"/>
  <c r="AD27" i="3"/>
  <c r="BT27" i="3"/>
  <c r="Y33" i="3"/>
  <c r="BO33" i="3"/>
  <c r="AF26" i="3"/>
  <c r="BV26" i="3"/>
  <c r="AD10" i="3"/>
  <c r="BT10" i="3"/>
  <c r="AB19" i="3"/>
  <c r="BR19" i="3"/>
  <c r="AE39" i="3"/>
  <c r="BU39" i="3"/>
  <c r="BR18" i="3"/>
  <c r="AB18" i="3"/>
  <c r="AD40" i="3"/>
  <c r="BT40" i="3"/>
  <c r="AE11" i="3"/>
  <c r="BU11" i="3"/>
  <c r="AE5" i="3"/>
  <c r="BU5" i="3"/>
  <c r="AD14" i="3"/>
  <c r="BT14" i="3"/>
  <c r="AE37" i="3"/>
  <c r="BU37" i="3"/>
  <c r="AE7" i="3"/>
  <c r="BU7" i="3"/>
  <c r="AD8" i="3"/>
  <c r="BT8" i="3"/>
  <c r="AB30" i="3"/>
  <c r="BR30" i="3"/>
  <c r="AB3" i="3"/>
  <c r="BR3" i="3"/>
  <c r="AD32" i="3"/>
  <c r="BT32" i="3"/>
  <c r="AC31" i="3"/>
  <c r="BS31" i="3"/>
  <c r="B51" i="3"/>
  <c r="BV23" i="3" l="1"/>
  <c r="AF23" i="3"/>
  <c r="AD31" i="3"/>
  <c r="BT31" i="3"/>
  <c r="AC3" i="3"/>
  <c r="BS3" i="3"/>
  <c r="AE8" i="3"/>
  <c r="BU8" i="3"/>
  <c r="AF37" i="3"/>
  <c r="BV37" i="3"/>
  <c r="AF5" i="3"/>
  <c r="BV5" i="3"/>
  <c r="AE40" i="3"/>
  <c r="BU40" i="3"/>
  <c r="AF39" i="3"/>
  <c r="BV39" i="3"/>
  <c r="AE10" i="3"/>
  <c r="BU10" i="3"/>
  <c r="Z33" i="3"/>
  <c r="BP33" i="3"/>
  <c r="AG36" i="3"/>
  <c r="BW36" i="3"/>
  <c r="Z15" i="3"/>
  <c r="BP15" i="3"/>
  <c r="AF13" i="3"/>
  <c r="BV13" i="3"/>
  <c r="AD28" i="3"/>
  <c r="BT28" i="3"/>
  <c r="AD6" i="3"/>
  <c r="BT6" i="3"/>
  <c r="AC18" i="3"/>
  <c r="BS18" i="3"/>
  <c r="AE32" i="3"/>
  <c r="BU32" i="3"/>
  <c r="AC30" i="3"/>
  <c r="BS30" i="3"/>
  <c r="AF7" i="3"/>
  <c r="BV7" i="3"/>
  <c r="AE14" i="3"/>
  <c r="BU14" i="3"/>
  <c r="AF11" i="3"/>
  <c r="BV11" i="3"/>
  <c r="AC19" i="3"/>
  <c r="BS19" i="3"/>
  <c r="AG26" i="3"/>
  <c r="BW26" i="3"/>
  <c r="AE27" i="3"/>
  <c r="BU27" i="3"/>
  <c r="AF20" i="3"/>
  <c r="BV20" i="3"/>
  <c r="AD21" i="3"/>
  <c r="BT21" i="3"/>
  <c r="AF29" i="3"/>
  <c r="BV29" i="3"/>
  <c r="AD9" i="3"/>
  <c r="BT9" i="3"/>
  <c r="AF46" i="3"/>
  <c r="BV46" i="3"/>
  <c r="AD45" i="3"/>
  <c r="BT45" i="3"/>
  <c r="BU45" i="3" l="1"/>
  <c r="BV45" i="3"/>
  <c r="S45" i="3" s="1"/>
  <c r="AE9" i="3"/>
  <c r="BU9" i="3"/>
  <c r="AE21" i="3"/>
  <c r="BU21" i="3"/>
  <c r="AF27" i="3"/>
  <c r="BV27" i="3"/>
  <c r="AD19" i="3"/>
  <c r="BT19" i="3"/>
  <c r="AF14" i="3"/>
  <c r="BV14" i="3"/>
  <c r="AD30" i="3"/>
  <c r="BT30" i="3"/>
  <c r="AD18" i="3"/>
  <c r="BT18" i="3"/>
  <c r="AE28" i="3"/>
  <c r="BU28" i="3"/>
  <c r="AA15" i="3"/>
  <c r="BQ15" i="3"/>
  <c r="AA33" i="3"/>
  <c r="BQ33" i="3"/>
  <c r="AG39" i="3"/>
  <c r="BW39" i="3"/>
  <c r="AG5" i="3"/>
  <c r="BW5" i="3"/>
  <c r="AF8" i="3"/>
  <c r="BV8" i="3"/>
  <c r="AE31" i="3"/>
  <c r="BU31" i="3"/>
  <c r="AG23" i="3"/>
  <c r="BW23" i="3"/>
  <c r="AG46" i="3"/>
  <c r="BW46" i="3"/>
  <c r="AG29" i="3"/>
  <c r="BW29" i="3"/>
  <c r="AG20" i="3"/>
  <c r="BW20" i="3"/>
  <c r="AH26" i="3"/>
  <c r="BX26" i="3"/>
  <c r="AG11" i="3"/>
  <c r="BW11" i="3"/>
  <c r="AG7" i="3"/>
  <c r="BW7" i="3"/>
  <c r="AF32" i="3"/>
  <c r="BV32" i="3"/>
  <c r="BU6" i="3"/>
  <c r="BV6" i="3"/>
  <c r="AG13" i="3"/>
  <c r="BW13" i="3"/>
  <c r="AH36" i="3"/>
  <c r="BX36" i="3"/>
  <c r="AF10" i="3"/>
  <c r="BV10" i="3"/>
  <c r="AF40" i="3"/>
  <c r="BV40" i="3"/>
  <c r="AG37" i="3"/>
  <c r="BW37" i="3"/>
  <c r="AD3" i="3"/>
  <c r="BT3" i="3"/>
  <c r="S6" i="3" l="1"/>
  <c r="AE3" i="3"/>
  <c r="BU3" i="3"/>
  <c r="AG40" i="3"/>
  <c r="BW40" i="3"/>
  <c r="AI36" i="3"/>
  <c r="BY36" i="3"/>
  <c r="AH7" i="3"/>
  <c r="BX7" i="3"/>
  <c r="AI26" i="3"/>
  <c r="BY26" i="3"/>
  <c r="AH29" i="3"/>
  <c r="BX29" i="3"/>
  <c r="AH23" i="3"/>
  <c r="BX23" i="3"/>
  <c r="AG8" i="3"/>
  <c r="BW8" i="3"/>
  <c r="AH39" i="3"/>
  <c r="BX39" i="3"/>
  <c r="AB15" i="3"/>
  <c r="BR15" i="3"/>
  <c r="AE18" i="3"/>
  <c r="BU18" i="3"/>
  <c r="AG14" i="3"/>
  <c r="BW14" i="3"/>
  <c r="AG27" i="3"/>
  <c r="BW27" i="3"/>
  <c r="AF9" i="3"/>
  <c r="BV9" i="3"/>
  <c r="AH37" i="3"/>
  <c r="BX37" i="3"/>
  <c r="AG10" i="3"/>
  <c r="BW10" i="3"/>
  <c r="AH13" i="3"/>
  <c r="BX13" i="3"/>
  <c r="AG32" i="3"/>
  <c r="BW32" i="3"/>
  <c r="AH11" i="3"/>
  <c r="BX11" i="3"/>
  <c r="AH20" i="3"/>
  <c r="BX20" i="3"/>
  <c r="AH46" i="3"/>
  <c r="BX46" i="3"/>
  <c r="AF31" i="3"/>
  <c r="BV31" i="3"/>
  <c r="AH5" i="3"/>
  <c r="BX5" i="3"/>
  <c r="AB33" i="3"/>
  <c r="BR33" i="3"/>
  <c r="AF28" i="3"/>
  <c r="BV28" i="3"/>
  <c r="AE30" i="3"/>
  <c r="BU30" i="3"/>
  <c r="AE19" i="3"/>
  <c r="BU19" i="3"/>
  <c r="AF21" i="3"/>
  <c r="BV21" i="3"/>
  <c r="AG21" i="3" l="1"/>
  <c r="BW21" i="3"/>
  <c r="AF30" i="3"/>
  <c r="BV30" i="3"/>
  <c r="AC33" i="3"/>
  <c r="BS33" i="3"/>
  <c r="AG31" i="3"/>
  <c r="BW31" i="3"/>
  <c r="AI20" i="3"/>
  <c r="BY20" i="3"/>
  <c r="AH32" i="3"/>
  <c r="BX32" i="3"/>
  <c r="AH10" i="3"/>
  <c r="BX10" i="3"/>
  <c r="AG9" i="3"/>
  <c r="BW9" i="3"/>
  <c r="AH14" i="3"/>
  <c r="BX14" i="3"/>
  <c r="AC15" i="3"/>
  <c r="BS15" i="3"/>
  <c r="AH8" i="3"/>
  <c r="BX8" i="3"/>
  <c r="AI29" i="3"/>
  <c r="BY29" i="3"/>
  <c r="AI7" i="3"/>
  <c r="BY7" i="3"/>
  <c r="AH40" i="3"/>
  <c r="BX40" i="3"/>
  <c r="AF19" i="3"/>
  <c r="BV19" i="3"/>
  <c r="AG28" i="3"/>
  <c r="BW28" i="3"/>
  <c r="AI5" i="3"/>
  <c r="BY5" i="3"/>
  <c r="AI46" i="3"/>
  <c r="BY46" i="3"/>
  <c r="AI11" i="3"/>
  <c r="BY11" i="3"/>
  <c r="AI13" i="3"/>
  <c r="BY13" i="3"/>
  <c r="AI37" i="3"/>
  <c r="BY37" i="3"/>
  <c r="AH27" i="3"/>
  <c r="BX27" i="3"/>
  <c r="AF18" i="3"/>
  <c r="BV18" i="3"/>
  <c r="AI39" i="3"/>
  <c r="BY39" i="3"/>
  <c r="AI23" i="3"/>
  <c r="BY23" i="3"/>
  <c r="AJ26" i="3"/>
  <c r="BZ26" i="3"/>
  <c r="AJ36" i="3"/>
  <c r="BZ36" i="3"/>
  <c r="AF3" i="3"/>
  <c r="BV3" i="3"/>
  <c r="AG3" i="3" l="1"/>
  <c r="BW3" i="3"/>
  <c r="AK26" i="3"/>
  <c r="CA26" i="3"/>
  <c r="AJ39" i="3"/>
  <c r="BZ39" i="3"/>
  <c r="AI27" i="3"/>
  <c r="BY27" i="3"/>
  <c r="AJ13" i="3"/>
  <c r="BZ13" i="3"/>
  <c r="AJ46" i="3"/>
  <c r="BZ46" i="3"/>
  <c r="AH28" i="3"/>
  <c r="BX28" i="3"/>
  <c r="AI40" i="3"/>
  <c r="BY40" i="3"/>
  <c r="AJ29" i="3"/>
  <c r="BZ29" i="3"/>
  <c r="AD15" i="3"/>
  <c r="BT15" i="3"/>
  <c r="AH9" i="3"/>
  <c r="BX9" i="3"/>
  <c r="AI32" i="3"/>
  <c r="BY32" i="3"/>
  <c r="AH31" i="3"/>
  <c r="BX31" i="3"/>
  <c r="AG30" i="3"/>
  <c r="BW30" i="3"/>
  <c r="AK36" i="3"/>
  <c r="CA36" i="3"/>
  <c r="AJ23" i="3"/>
  <c r="BZ23" i="3"/>
  <c r="AG18" i="3"/>
  <c r="BW18" i="3"/>
  <c r="AJ37" i="3"/>
  <c r="BZ37" i="3"/>
  <c r="AJ11" i="3"/>
  <c r="BZ11" i="3"/>
  <c r="AJ5" i="3"/>
  <c r="BZ5" i="3"/>
  <c r="AG19" i="3"/>
  <c r="BW19" i="3"/>
  <c r="AJ7" i="3"/>
  <c r="BZ7" i="3"/>
  <c r="AI8" i="3"/>
  <c r="BY8" i="3"/>
  <c r="AI14" i="3"/>
  <c r="BY14" i="3"/>
  <c r="AI10" i="3"/>
  <c r="BY10" i="3"/>
  <c r="AJ20" i="3"/>
  <c r="BZ20" i="3"/>
  <c r="AD33" i="3"/>
  <c r="BT33" i="3"/>
  <c r="AH21" i="3"/>
  <c r="BX21" i="3"/>
  <c r="AI21" i="3" l="1"/>
  <c r="BY21" i="3"/>
  <c r="AK20" i="3"/>
  <c r="CA20" i="3"/>
  <c r="AJ14" i="3"/>
  <c r="BZ14" i="3"/>
  <c r="AK7" i="3"/>
  <c r="CA7" i="3"/>
  <c r="AK5" i="3"/>
  <c r="CA5" i="3"/>
  <c r="AK37" i="3"/>
  <c r="CA37" i="3"/>
  <c r="AK23" i="3"/>
  <c r="CA23" i="3"/>
  <c r="AH30" i="3"/>
  <c r="BX30" i="3"/>
  <c r="AJ32" i="3"/>
  <c r="BZ32" i="3"/>
  <c r="BU15" i="3"/>
  <c r="BV15" i="3"/>
  <c r="S15" i="3" s="1"/>
  <c r="AJ40" i="3"/>
  <c r="BZ40" i="3"/>
  <c r="AK46" i="3"/>
  <c r="CA46" i="3"/>
  <c r="AJ27" i="3"/>
  <c r="BZ27" i="3"/>
  <c r="AL26" i="3"/>
  <c r="CB26" i="3"/>
  <c r="AE33" i="3"/>
  <c r="BU33" i="3"/>
  <c r="AJ10" i="3"/>
  <c r="BZ10" i="3"/>
  <c r="AJ8" i="3"/>
  <c r="BZ8" i="3"/>
  <c r="AH19" i="3"/>
  <c r="BX19" i="3"/>
  <c r="AK11" i="3"/>
  <c r="CA11" i="3"/>
  <c r="AH18" i="3"/>
  <c r="BX18" i="3"/>
  <c r="AL36" i="3"/>
  <c r="CB36" i="3"/>
  <c r="AI31" i="3"/>
  <c r="BY31" i="3"/>
  <c r="AI9" i="3"/>
  <c r="BY9" i="3"/>
  <c r="AK29" i="3"/>
  <c r="CA29" i="3"/>
  <c r="AI28" i="3"/>
  <c r="BY28" i="3"/>
  <c r="AK13" i="3"/>
  <c r="CA13" i="3"/>
  <c r="AK39" i="3"/>
  <c r="CA39" i="3"/>
  <c r="AH3" i="3"/>
  <c r="BX3" i="3"/>
  <c r="AI3" i="3" l="1"/>
  <c r="BY3" i="3"/>
  <c r="AL13" i="3"/>
  <c r="CB13" i="3"/>
  <c r="AL29" i="3"/>
  <c r="CB29" i="3"/>
  <c r="AJ31" i="3"/>
  <c r="BZ31" i="3"/>
  <c r="AI18" i="3"/>
  <c r="BY18" i="3"/>
  <c r="AI19" i="3"/>
  <c r="BY19" i="3"/>
  <c r="AK10" i="3"/>
  <c r="CA10" i="3"/>
  <c r="AM26" i="3"/>
  <c r="CC26" i="3"/>
  <c r="AL46" i="3"/>
  <c r="CB46" i="3"/>
  <c r="AI30" i="3"/>
  <c r="BY30" i="3"/>
  <c r="AL37" i="3"/>
  <c r="CB37" i="3"/>
  <c r="AL7" i="3"/>
  <c r="CB7" i="3"/>
  <c r="AL20" i="3"/>
  <c r="CB20" i="3"/>
  <c r="AL39" i="3"/>
  <c r="CB39" i="3"/>
  <c r="AJ28" i="3"/>
  <c r="BZ28" i="3"/>
  <c r="AJ9" i="3"/>
  <c r="BZ9" i="3"/>
  <c r="AM36" i="3"/>
  <c r="CC36" i="3"/>
  <c r="AL11" i="3"/>
  <c r="CB11" i="3"/>
  <c r="AK8" i="3"/>
  <c r="CA8" i="3"/>
  <c r="AF33" i="3"/>
  <c r="BV33" i="3"/>
  <c r="AK27" i="3"/>
  <c r="CA27" i="3"/>
  <c r="AK40" i="3"/>
  <c r="CA40" i="3"/>
  <c r="AK32" i="3"/>
  <c r="CA32" i="3"/>
  <c r="AL23" i="3"/>
  <c r="CB23" i="3"/>
  <c r="AL5" i="3"/>
  <c r="CB5" i="3"/>
  <c r="AK14" i="3"/>
  <c r="CA14" i="3"/>
  <c r="AJ21" i="3"/>
  <c r="BZ21" i="3"/>
  <c r="AL14" i="3" l="1"/>
  <c r="CB14" i="3"/>
  <c r="AM23" i="3"/>
  <c r="CC23" i="3"/>
  <c r="AL40" i="3"/>
  <c r="CB40" i="3"/>
  <c r="AG33" i="3"/>
  <c r="BW33" i="3"/>
  <c r="AM11" i="3"/>
  <c r="CC11" i="3"/>
  <c r="AK9" i="3"/>
  <c r="CA9" i="3"/>
  <c r="AM39" i="3"/>
  <c r="CC39" i="3"/>
  <c r="AM7" i="3"/>
  <c r="CC7" i="3"/>
  <c r="AJ30" i="3"/>
  <c r="BZ30" i="3"/>
  <c r="AN26" i="3"/>
  <c r="CD26" i="3"/>
  <c r="AJ19" i="3"/>
  <c r="BZ19" i="3"/>
  <c r="AK31" i="3"/>
  <c r="CA31" i="3"/>
  <c r="AM13" i="3"/>
  <c r="CC13" i="3"/>
  <c r="AK21" i="3"/>
  <c r="CA21" i="3"/>
  <c r="AM5" i="3"/>
  <c r="CC5" i="3"/>
  <c r="AL32" i="3"/>
  <c r="CB32" i="3"/>
  <c r="AL27" i="3"/>
  <c r="CB27" i="3"/>
  <c r="AL8" i="3"/>
  <c r="CB8" i="3"/>
  <c r="AN36" i="3"/>
  <c r="CD36" i="3"/>
  <c r="AK28" i="3"/>
  <c r="CA28" i="3"/>
  <c r="AM20" i="3"/>
  <c r="CC20" i="3"/>
  <c r="AM37" i="3"/>
  <c r="CC37" i="3"/>
  <c r="AM46" i="3"/>
  <c r="CC46" i="3"/>
  <c r="AL10" i="3"/>
  <c r="CB10" i="3"/>
  <c r="AJ18" i="3"/>
  <c r="BZ18" i="3"/>
  <c r="AM29" i="3"/>
  <c r="CC29" i="3"/>
  <c r="AJ3" i="3"/>
  <c r="BZ3" i="3"/>
  <c r="AN29" i="3" l="1"/>
  <c r="CD29" i="3"/>
  <c r="AM10" i="3"/>
  <c r="CC10" i="3"/>
  <c r="AN37" i="3"/>
  <c r="CD37" i="3"/>
  <c r="AL28" i="3"/>
  <c r="CB28" i="3"/>
  <c r="AM8" i="3"/>
  <c r="CC8" i="3"/>
  <c r="AM32" i="3"/>
  <c r="CC32" i="3"/>
  <c r="AL21" i="3"/>
  <c r="CB21" i="3"/>
  <c r="AL31" i="3"/>
  <c r="CB31" i="3"/>
  <c r="AO26" i="3"/>
  <c r="CE26" i="3"/>
  <c r="AN7" i="3"/>
  <c r="CD7" i="3"/>
  <c r="AL9" i="3"/>
  <c r="CB9" i="3"/>
  <c r="AH33" i="3"/>
  <c r="BX33" i="3"/>
  <c r="AN23" i="3"/>
  <c r="CD23" i="3"/>
  <c r="AK3" i="3"/>
  <c r="CA3" i="3"/>
  <c r="AK18" i="3"/>
  <c r="CA18" i="3"/>
  <c r="AN46" i="3"/>
  <c r="CD46" i="3"/>
  <c r="AN20" i="3"/>
  <c r="CD20" i="3"/>
  <c r="AO36" i="3"/>
  <c r="CE36" i="3"/>
  <c r="AM27" i="3"/>
  <c r="CC27" i="3"/>
  <c r="AN5" i="3"/>
  <c r="CD5" i="3"/>
  <c r="AN13" i="3"/>
  <c r="CD13" i="3"/>
  <c r="AK19" i="3"/>
  <c r="CA19" i="3"/>
  <c r="AK30" i="3"/>
  <c r="CA30" i="3"/>
  <c r="AN39" i="3"/>
  <c r="CD39" i="3"/>
  <c r="AN11" i="3"/>
  <c r="CD11" i="3"/>
  <c r="AM40" i="3"/>
  <c r="CC40" i="3"/>
  <c r="AM14" i="3"/>
  <c r="CC14" i="3"/>
  <c r="AN14" i="3" l="1"/>
  <c r="CD14" i="3"/>
  <c r="AL30" i="3"/>
  <c r="CB30" i="3"/>
  <c r="AN27" i="3"/>
  <c r="CD27" i="3"/>
  <c r="AL18" i="3"/>
  <c r="CB18" i="3"/>
  <c r="AM9" i="3"/>
  <c r="CC9" i="3"/>
  <c r="AM21" i="3"/>
  <c r="CC21" i="3"/>
  <c r="AN8" i="3"/>
  <c r="CD8" i="3"/>
  <c r="AO37" i="3"/>
  <c r="CE37" i="3"/>
  <c r="AN40" i="3"/>
  <c r="CD40" i="3"/>
  <c r="AO39" i="3"/>
  <c r="CE39" i="3"/>
  <c r="AL19" i="3"/>
  <c r="CB19" i="3"/>
  <c r="AO5" i="3"/>
  <c r="CE5" i="3"/>
  <c r="AP36" i="3"/>
  <c r="CF36" i="3"/>
  <c r="AO46" i="3"/>
  <c r="CE46" i="3"/>
  <c r="AL3" i="3"/>
  <c r="CB3" i="3"/>
  <c r="AI33" i="3"/>
  <c r="BY33" i="3"/>
  <c r="AO7" i="3"/>
  <c r="CE7" i="3"/>
  <c r="AM31" i="3"/>
  <c r="CC31" i="3"/>
  <c r="AN32" i="3"/>
  <c r="CD32" i="3"/>
  <c r="AM28" i="3"/>
  <c r="CC28" i="3"/>
  <c r="AN10" i="3"/>
  <c r="CD10" i="3"/>
  <c r="AO11" i="3"/>
  <c r="CE11" i="3"/>
  <c r="AO13" i="3"/>
  <c r="CE13" i="3"/>
  <c r="AO20" i="3"/>
  <c r="CE20" i="3"/>
  <c r="AO23" i="3"/>
  <c r="CE23" i="3"/>
  <c r="AP26" i="3"/>
  <c r="CF26" i="3"/>
  <c r="AO29" i="3"/>
  <c r="CE29" i="3"/>
  <c r="AQ26" i="3" l="1"/>
  <c r="CG26" i="3"/>
  <c r="AP20" i="3"/>
  <c r="CF20" i="3"/>
  <c r="AP11" i="3"/>
  <c r="CF11" i="3"/>
  <c r="AN28" i="3"/>
  <c r="CD28" i="3"/>
  <c r="AN31" i="3"/>
  <c r="CD31" i="3"/>
  <c r="AJ33" i="3"/>
  <c r="BZ33" i="3"/>
  <c r="AP46" i="3"/>
  <c r="CF46" i="3"/>
  <c r="AP5" i="3"/>
  <c r="CF5" i="3"/>
  <c r="AP39" i="3"/>
  <c r="CF39" i="3"/>
  <c r="AP37" i="3"/>
  <c r="CF37" i="3"/>
  <c r="AN21" i="3"/>
  <c r="CD21" i="3"/>
  <c r="AM18" i="3"/>
  <c r="CC18" i="3"/>
  <c r="AM30" i="3"/>
  <c r="CC30" i="3"/>
  <c r="AP29" i="3"/>
  <c r="CF29" i="3"/>
  <c r="AP23" i="3"/>
  <c r="CF23" i="3"/>
  <c r="AP13" i="3"/>
  <c r="CF13" i="3"/>
  <c r="AO10" i="3"/>
  <c r="CE10" i="3"/>
  <c r="AO32" i="3"/>
  <c r="CE32" i="3"/>
  <c r="AP7" i="3"/>
  <c r="CF7" i="3"/>
  <c r="AM3" i="3"/>
  <c r="CC3" i="3"/>
  <c r="AQ36" i="3"/>
  <c r="CG36" i="3"/>
  <c r="AM19" i="3"/>
  <c r="CC19" i="3"/>
  <c r="AO40" i="3"/>
  <c r="CE40" i="3"/>
  <c r="AO8" i="3"/>
  <c r="CE8" i="3"/>
  <c r="AN9" i="3"/>
  <c r="CD9" i="3"/>
  <c r="AO27" i="3"/>
  <c r="CE27" i="3"/>
  <c r="CE14" i="3"/>
  <c r="CF14" i="3"/>
  <c r="S14" i="3" s="1"/>
  <c r="AP27" i="3" l="1"/>
  <c r="CF27" i="3"/>
  <c r="AP8" i="3"/>
  <c r="CF8" i="3"/>
  <c r="AN19" i="3"/>
  <c r="CD19" i="3"/>
  <c r="AN3" i="3"/>
  <c r="CD3" i="3"/>
  <c r="AP32" i="3"/>
  <c r="CF32" i="3"/>
  <c r="AQ13" i="3"/>
  <c r="CG13" i="3"/>
  <c r="AQ29" i="3"/>
  <c r="CG29" i="3"/>
  <c r="AN18" i="3"/>
  <c r="CD18" i="3"/>
  <c r="AQ37" i="3"/>
  <c r="CG37" i="3"/>
  <c r="AQ5" i="3"/>
  <c r="CG5" i="3"/>
  <c r="AK33" i="3"/>
  <c r="CA33" i="3"/>
  <c r="AO28" i="3"/>
  <c r="CE28" i="3"/>
  <c r="AQ20" i="3"/>
  <c r="CG20" i="3"/>
  <c r="CE9" i="3"/>
  <c r="CF9" i="3"/>
  <c r="S9" i="3" s="1"/>
  <c r="AP40" i="3"/>
  <c r="CF40" i="3"/>
  <c r="AR36" i="3"/>
  <c r="CH36" i="3"/>
  <c r="AQ7" i="3"/>
  <c r="CG7" i="3"/>
  <c r="AP10" i="3"/>
  <c r="CF10" i="3"/>
  <c r="AQ23" i="3"/>
  <c r="CG23" i="3"/>
  <c r="AN30" i="3"/>
  <c r="CD30" i="3"/>
  <c r="AO21" i="3"/>
  <c r="CE21" i="3"/>
  <c r="AQ39" i="3"/>
  <c r="CG39" i="3"/>
  <c r="AQ46" i="3"/>
  <c r="CG46" i="3"/>
  <c r="AO31" i="3"/>
  <c r="CE31" i="3"/>
  <c r="AQ11" i="3"/>
  <c r="CG11" i="3"/>
  <c r="AR26" i="3"/>
  <c r="CH26" i="3"/>
  <c r="AS26" i="3" l="1"/>
  <c r="CI26" i="3"/>
  <c r="AP31" i="3"/>
  <c r="CF31" i="3"/>
  <c r="AR39" i="3"/>
  <c r="CH39" i="3"/>
  <c r="AO30" i="3"/>
  <c r="CE30" i="3"/>
  <c r="AQ10" i="3"/>
  <c r="CG10" i="3"/>
  <c r="AS36" i="3"/>
  <c r="CI36" i="3"/>
  <c r="AP28" i="3"/>
  <c r="CF28" i="3"/>
  <c r="AR5" i="3"/>
  <c r="CH5" i="3"/>
  <c r="AO18" i="3"/>
  <c r="CE18" i="3"/>
  <c r="AR13" i="3"/>
  <c r="CH13" i="3"/>
  <c r="CE3" i="3"/>
  <c r="CF3" i="3"/>
  <c r="S3" i="3" s="1"/>
  <c r="AQ8" i="3"/>
  <c r="CG8" i="3"/>
  <c r="AR11" i="3"/>
  <c r="CH11" i="3"/>
  <c r="AR46" i="3"/>
  <c r="CH46" i="3"/>
  <c r="AP21" i="3"/>
  <c r="CF21" i="3"/>
  <c r="AR23" i="3"/>
  <c r="CH23" i="3"/>
  <c r="AR7" i="3"/>
  <c r="CH7" i="3"/>
  <c r="AQ40" i="3"/>
  <c r="CG40" i="3"/>
  <c r="AR20" i="3"/>
  <c r="CH20" i="3"/>
  <c r="AL33" i="3"/>
  <c r="CB33" i="3"/>
  <c r="AR37" i="3"/>
  <c r="CH37" i="3"/>
  <c r="AR29" i="3"/>
  <c r="CH29" i="3"/>
  <c r="AQ32" i="3"/>
  <c r="CG32" i="3"/>
  <c r="AO19" i="3"/>
  <c r="CE19" i="3"/>
  <c r="AQ27" i="3"/>
  <c r="CG27" i="3"/>
  <c r="AP19" i="3" l="1"/>
  <c r="CF19" i="3"/>
  <c r="AS29" i="3"/>
  <c r="CI29" i="3"/>
  <c r="AM33" i="3"/>
  <c r="CC33" i="3"/>
  <c r="AR40" i="3"/>
  <c r="CH40" i="3"/>
  <c r="AS23" i="3"/>
  <c r="CI23" i="3"/>
  <c r="AS46" i="3"/>
  <c r="CI46" i="3"/>
  <c r="AR8" i="3"/>
  <c r="CH8" i="3"/>
  <c r="AS13" i="3"/>
  <c r="CI13" i="3"/>
  <c r="AS5" i="3"/>
  <c r="CI5" i="3"/>
  <c r="CJ36" i="3"/>
  <c r="CK36" i="3"/>
  <c r="S36" i="3" s="1"/>
  <c r="AP30" i="3"/>
  <c r="CF30" i="3"/>
  <c r="AQ31" i="3"/>
  <c r="CG31" i="3"/>
  <c r="AR27" i="3"/>
  <c r="CH27" i="3"/>
  <c r="AR32" i="3"/>
  <c r="CH32" i="3"/>
  <c r="AS37" i="3"/>
  <c r="CI37" i="3"/>
  <c r="AS20" i="3"/>
  <c r="CI20" i="3"/>
  <c r="AS7" i="3"/>
  <c r="CI7" i="3"/>
  <c r="AQ21" i="3"/>
  <c r="CG21" i="3"/>
  <c r="AS11" i="3"/>
  <c r="CI11" i="3"/>
  <c r="AP18" i="3"/>
  <c r="CF18" i="3"/>
  <c r="AQ28" i="3"/>
  <c r="CG28" i="3"/>
  <c r="AR10" i="3"/>
  <c r="CH10" i="3"/>
  <c r="AS39" i="3"/>
  <c r="CI39" i="3"/>
  <c r="AT26" i="3"/>
  <c r="CJ26" i="3"/>
  <c r="AU26" i="3" l="1"/>
  <c r="CK26" i="3"/>
  <c r="AS10" i="3"/>
  <c r="CI10" i="3"/>
  <c r="AQ18" i="3"/>
  <c r="CG18" i="3"/>
  <c r="AR21" i="3"/>
  <c r="CH21" i="3"/>
  <c r="AT20" i="3"/>
  <c r="CJ20" i="3"/>
  <c r="AS32" i="3"/>
  <c r="CI32" i="3"/>
  <c r="AR31" i="3"/>
  <c r="CH31" i="3"/>
  <c r="AT13" i="3"/>
  <c r="CJ13" i="3"/>
  <c r="AT46" i="3"/>
  <c r="CJ46" i="3"/>
  <c r="AS40" i="3"/>
  <c r="CI40" i="3"/>
  <c r="AT29" i="3"/>
  <c r="CJ29" i="3"/>
  <c r="AT39" i="3"/>
  <c r="CJ39" i="3"/>
  <c r="AR28" i="3"/>
  <c r="CH28" i="3"/>
  <c r="AT11" i="3"/>
  <c r="CJ11" i="3"/>
  <c r="AT7" i="3"/>
  <c r="CJ7" i="3"/>
  <c r="AT37" i="3"/>
  <c r="CJ37" i="3"/>
  <c r="AS27" i="3"/>
  <c r="CI27" i="3"/>
  <c r="AQ30" i="3"/>
  <c r="CG30" i="3"/>
  <c r="AT5" i="3"/>
  <c r="CJ5" i="3"/>
  <c r="AS8" i="3"/>
  <c r="CI8" i="3"/>
  <c r="AT23" i="3"/>
  <c r="CJ23" i="3"/>
  <c r="AN33" i="3"/>
  <c r="CD33" i="3"/>
  <c r="AQ19" i="3"/>
  <c r="CG19" i="3"/>
  <c r="AO33" i="3" l="1"/>
  <c r="CE33" i="3"/>
  <c r="AT8" i="3"/>
  <c r="CJ8" i="3"/>
  <c r="AR30" i="3"/>
  <c r="CH30" i="3"/>
  <c r="AU37" i="3"/>
  <c r="CK37" i="3"/>
  <c r="AU11" i="3"/>
  <c r="CK11" i="3"/>
  <c r="AU39" i="3"/>
  <c r="CK39" i="3"/>
  <c r="AT40" i="3"/>
  <c r="CJ40" i="3"/>
  <c r="AU13" i="3"/>
  <c r="CK13" i="3"/>
  <c r="AT32" i="3"/>
  <c r="CJ32" i="3"/>
  <c r="AS21" i="3"/>
  <c r="CI21" i="3"/>
  <c r="AT10" i="3"/>
  <c r="CJ10" i="3"/>
  <c r="AR19" i="3"/>
  <c r="CH19" i="3"/>
  <c r="AU23" i="3"/>
  <c r="CK23" i="3"/>
  <c r="AU5" i="3"/>
  <c r="CK5" i="3"/>
  <c r="AT27" i="3"/>
  <c r="CJ27" i="3"/>
  <c r="AU7" i="3"/>
  <c r="CK7" i="3"/>
  <c r="AS28" i="3"/>
  <c r="CI28" i="3"/>
  <c r="AU29" i="3"/>
  <c r="CK29" i="3"/>
  <c r="AU46" i="3"/>
  <c r="CK46" i="3"/>
  <c r="AS31" i="3"/>
  <c r="CI31" i="3"/>
  <c r="AU20" i="3"/>
  <c r="CK20" i="3"/>
  <c r="AR18" i="3"/>
  <c r="CH18" i="3"/>
  <c r="AV26" i="3"/>
  <c r="CL26" i="3"/>
  <c r="AS18" i="3" l="1"/>
  <c r="CI18" i="3"/>
  <c r="AT31" i="3"/>
  <c r="CJ31" i="3"/>
  <c r="AV29" i="3"/>
  <c r="CL29" i="3"/>
  <c r="AV7" i="3"/>
  <c r="CL7" i="3"/>
  <c r="AV5" i="3"/>
  <c r="CL5" i="3"/>
  <c r="AS19" i="3"/>
  <c r="CI19" i="3"/>
  <c r="AT21" i="3"/>
  <c r="CJ21" i="3"/>
  <c r="AV13" i="3"/>
  <c r="CL13" i="3"/>
  <c r="AV39" i="3"/>
  <c r="CL39" i="3"/>
  <c r="AV37" i="3"/>
  <c r="CL37" i="3"/>
  <c r="AU8" i="3"/>
  <c r="CK8" i="3"/>
  <c r="AW26" i="3"/>
  <c r="CM26" i="3"/>
  <c r="AV20" i="3"/>
  <c r="CL20" i="3"/>
  <c r="AV46" i="3"/>
  <c r="CL46" i="3"/>
  <c r="AT28" i="3"/>
  <c r="CJ28" i="3"/>
  <c r="AU27" i="3"/>
  <c r="CK27" i="3"/>
  <c r="AV23" i="3"/>
  <c r="CL23" i="3"/>
  <c r="AU10" i="3"/>
  <c r="CK10" i="3"/>
  <c r="AU32" i="3"/>
  <c r="CK32" i="3"/>
  <c r="AU40" i="3"/>
  <c r="CK40" i="3"/>
  <c r="AV11" i="3"/>
  <c r="CL11" i="3"/>
  <c r="AS30" i="3"/>
  <c r="CI30" i="3"/>
  <c r="AP33" i="3"/>
  <c r="CF33" i="3"/>
  <c r="AT30" i="3" l="1"/>
  <c r="CJ30" i="3"/>
  <c r="AV40" i="3"/>
  <c r="CL40" i="3"/>
  <c r="AV10" i="3"/>
  <c r="CL10" i="3"/>
  <c r="AV27" i="3"/>
  <c r="CL27" i="3"/>
  <c r="AW46" i="3"/>
  <c r="CM46" i="3"/>
  <c r="AX26" i="3"/>
  <c r="CN26" i="3"/>
  <c r="AW37" i="3"/>
  <c r="CM37" i="3"/>
  <c r="AW13" i="3"/>
  <c r="CM13" i="3"/>
  <c r="AT19" i="3"/>
  <c r="CJ19" i="3"/>
  <c r="AW7" i="3"/>
  <c r="CM7" i="3"/>
  <c r="AU31" i="3"/>
  <c r="CK31" i="3"/>
  <c r="AQ33" i="3"/>
  <c r="CG33" i="3"/>
  <c r="AW11" i="3"/>
  <c r="CM11" i="3"/>
  <c r="AV32" i="3"/>
  <c r="CL32" i="3"/>
  <c r="AW23" i="3"/>
  <c r="CM23" i="3"/>
  <c r="AU28" i="3"/>
  <c r="CK28" i="3"/>
  <c r="AW20" i="3"/>
  <c r="CM20" i="3"/>
  <c r="AV8" i="3"/>
  <c r="CL8" i="3"/>
  <c r="AW39" i="3"/>
  <c r="CM39" i="3"/>
  <c r="AU21" i="3"/>
  <c r="CK21" i="3"/>
  <c r="AW5" i="3"/>
  <c r="CM5" i="3"/>
  <c r="AW29" i="3"/>
  <c r="CM29" i="3"/>
  <c r="AT18" i="3"/>
  <c r="CJ18" i="3"/>
  <c r="AX29" i="3" l="1"/>
  <c r="CN29" i="3"/>
  <c r="AV21" i="3"/>
  <c r="CL21" i="3"/>
  <c r="AW8" i="3"/>
  <c r="CM8" i="3"/>
  <c r="AV28" i="3"/>
  <c r="CL28" i="3"/>
  <c r="AW32" i="3"/>
  <c r="CM32" i="3"/>
  <c r="AR33" i="3"/>
  <c r="CH33" i="3"/>
  <c r="AX7" i="3"/>
  <c r="CN7" i="3"/>
  <c r="AX13" i="3"/>
  <c r="CN13" i="3"/>
  <c r="AY26" i="3"/>
  <c r="CO26" i="3"/>
  <c r="AW27" i="3"/>
  <c r="CM27" i="3"/>
  <c r="AW40" i="3"/>
  <c r="CM40" i="3"/>
  <c r="AU18" i="3"/>
  <c r="CK18" i="3"/>
  <c r="AX5" i="3"/>
  <c r="CN5" i="3"/>
  <c r="AX39" i="3"/>
  <c r="CN39" i="3"/>
  <c r="AX20" i="3"/>
  <c r="CN20" i="3"/>
  <c r="AX23" i="3"/>
  <c r="CN23" i="3"/>
  <c r="AX11" i="3"/>
  <c r="CN11" i="3"/>
  <c r="AV31" i="3"/>
  <c r="CL31" i="3"/>
  <c r="AU19" i="3"/>
  <c r="CK19" i="3"/>
  <c r="AX37" i="3"/>
  <c r="CN37" i="3"/>
  <c r="AX46" i="3"/>
  <c r="CN46" i="3"/>
  <c r="AW10" i="3"/>
  <c r="CM10" i="3"/>
  <c r="AU30" i="3"/>
  <c r="CK30" i="3"/>
  <c r="AX10" i="3" l="1"/>
  <c r="CN10" i="3"/>
  <c r="AY37" i="3"/>
  <c r="CO37" i="3"/>
  <c r="AW31" i="3"/>
  <c r="CM31" i="3"/>
  <c r="AY23" i="3"/>
  <c r="CO23" i="3"/>
  <c r="AY39" i="3"/>
  <c r="CO39" i="3"/>
  <c r="AV18" i="3"/>
  <c r="CL18" i="3"/>
  <c r="AX27" i="3"/>
  <c r="CN27" i="3"/>
  <c r="AY13" i="3"/>
  <c r="CO13" i="3"/>
  <c r="AS33" i="3"/>
  <c r="CI33" i="3"/>
  <c r="AW28" i="3"/>
  <c r="CM28" i="3"/>
  <c r="AW21" i="3"/>
  <c r="CM21" i="3"/>
  <c r="AV30" i="3"/>
  <c r="CL30" i="3"/>
  <c r="AY46" i="3"/>
  <c r="CO46" i="3"/>
  <c r="AV19" i="3"/>
  <c r="CL19" i="3"/>
  <c r="AY11" i="3"/>
  <c r="CO11" i="3"/>
  <c r="AY20" i="3"/>
  <c r="CO20" i="3"/>
  <c r="AY5" i="3"/>
  <c r="CO5" i="3"/>
  <c r="AX40" i="3"/>
  <c r="CN40" i="3"/>
  <c r="AZ26" i="3"/>
  <c r="CP26" i="3"/>
  <c r="AY7" i="3"/>
  <c r="CO7" i="3"/>
  <c r="AX32" i="3"/>
  <c r="CN32" i="3"/>
  <c r="AX8" i="3"/>
  <c r="CN8" i="3"/>
  <c r="AY29" i="3"/>
  <c r="CO29" i="3"/>
  <c r="AY8" i="3" l="1"/>
  <c r="CO8" i="3"/>
  <c r="AZ7" i="3"/>
  <c r="CP7" i="3"/>
  <c r="AY40" i="3"/>
  <c r="CO40" i="3"/>
  <c r="AZ20" i="3"/>
  <c r="CP20" i="3"/>
  <c r="AW19" i="3"/>
  <c r="CM19" i="3"/>
  <c r="AW30" i="3"/>
  <c r="CM30" i="3"/>
  <c r="AX28" i="3"/>
  <c r="CN28" i="3"/>
  <c r="AZ13" i="3"/>
  <c r="CP13" i="3"/>
  <c r="AW18" i="3"/>
  <c r="CM18" i="3"/>
  <c r="AZ23" i="3"/>
  <c r="CP23" i="3"/>
  <c r="AZ37" i="3"/>
  <c r="CP37" i="3"/>
  <c r="AZ29" i="3"/>
  <c r="CP29" i="3"/>
  <c r="AY32" i="3"/>
  <c r="CO32" i="3"/>
  <c r="BA26" i="3"/>
  <c r="CQ26" i="3"/>
  <c r="AZ5" i="3"/>
  <c r="CP5" i="3"/>
  <c r="AZ11" i="3"/>
  <c r="CP11" i="3"/>
  <c r="AZ46" i="3"/>
  <c r="CP46" i="3"/>
  <c r="AX21" i="3"/>
  <c r="CN21" i="3"/>
  <c r="AT33" i="3"/>
  <c r="CJ33" i="3"/>
  <c r="AY27" i="3"/>
  <c r="CO27" i="3"/>
  <c r="AZ39" i="3"/>
  <c r="CP39" i="3"/>
  <c r="AX31" i="3"/>
  <c r="CN31" i="3"/>
  <c r="AY10" i="3"/>
  <c r="CO10" i="3"/>
  <c r="AY31" i="3" l="1"/>
  <c r="CO31" i="3"/>
  <c r="AZ27" i="3"/>
  <c r="CP27" i="3"/>
  <c r="AY21" i="3"/>
  <c r="CO21" i="3"/>
  <c r="BA11" i="3"/>
  <c r="CQ11" i="3"/>
  <c r="BB26" i="3"/>
  <c r="CR26" i="3"/>
  <c r="BA29" i="3"/>
  <c r="CQ29" i="3"/>
  <c r="BA23" i="3"/>
  <c r="CQ23" i="3"/>
  <c r="BA13" i="3"/>
  <c r="CQ13" i="3"/>
  <c r="AX30" i="3"/>
  <c r="CN30" i="3"/>
  <c r="BA20" i="3"/>
  <c r="CQ20" i="3"/>
  <c r="BA7" i="3"/>
  <c r="CQ7" i="3"/>
  <c r="AZ10" i="3"/>
  <c r="CP10" i="3"/>
  <c r="BA39" i="3"/>
  <c r="CQ39" i="3"/>
  <c r="AU33" i="3"/>
  <c r="CK33" i="3"/>
  <c r="BA46" i="3"/>
  <c r="CQ46" i="3"/>
  <c r="BA5" i="3"/>
  <c r="CQ5" i="3"/>
  <c r="AZ32" i="3"/>
  <c r="CP32" i="3"/>
  <c r="BA37" i="3"/>
  <c r="CQ37" i="3"/>
  <c r="AX18" i="3"/>
  <c r="CN18" i="3"/>
  <c r="AY28" i="3"/>
  <c r="CO28" i="3"/>
  <c r="AX19" i="3"/>
  <c r="CN19" i="3"/>
  <c r="AZ40" i="3"/>
  <c r="CP40" i="3"/>
  <c r="AZ8" i="3"/>
  <c r="CP8" i="3"/>
  <c r="BA40" i="3" l="1"/>
  <c r="CQ40" i="3"/>
  <c r="AZ28" i="3"/>
  <c r="CP28" i="3"/>
  <c r="BB37" i="3"/>
  <c r="CR37" i="3"/>
  <c r="BB5" i="3"/>
  <c r="CR5" i="3"/>
  <c r="AV33" i="3"/>
  <c r="CL33" i="3"/>
  <c r="BA10" i="3"/>
  <c r="CQ10" i="3"/>
  <c r="BB20" i="3"/>
  <c r="CR20" i="3"/>
  <c r="BB13" i="3"/>
  <c r="CR13" i="3"/>
  <c r="BB29" i="3"/>
  <c r="CR29" i="3"/>
  <c r="BB11" i="3"/>
  <c r="CR11" i="3"/>
  <c r="BA27" i="3"/>
  <c r="CQ27" i="3"/>
  <c r="BA8" i="3"/>
  <c r="CQ8" i="3"/>
  <c r="AY19" i="3"/>
  <c r="CO19" i="3"/>
  <c r="AY18" i="3"/>
  <c r="CO18" i="3"/>
  <c r="BA32" i="3"/>
  <c r="CQ32" i="3"/>
  <c r="BB46" i="3"/>
  <c r="CR46" i="3"/>
  <c r="BB39" i="3"/>
  <c r="CR39" i="3"/>
  <c r="BB7" i="3"/>
  <c r="CR7" i="3"/>
  <c r="AY30" i="3"/>
  <c r="CO30" i="3"/>
  <c r="BB23" i="3"/>
  <c r="CR23" i="3"/>
  <c r="BC26" i="3"/>
  <c r="CS26" i="3"/>
  <c r="AZ21" i="3"/>
  <c r="CP21" i="3"/>
  <c r="AZ31" i="3"/>
  <c r="CP31" i="3"/>
  <c r="BA21" i="3" l="1"/>
  <c r="CQ21" i="3"/>
  <c r="BC23" i="3"/>
  <c r="CS23" i="3"/>
  <c r="BC7" i="3"/>
  <c r="CS7" i="3"/>
  <c r="BC46" i="3"/>
  <c r="CS46" i="3"/>
  <c r="AZ18" i="3"/>
  <c r="CP18" i="3"/>
  <c r="BB8" i="3"/>
  <c r="CR8" i="3"/>
  <c r="BC11" i="3"/>
  <c r="CS11" i="3"/>
  <c r="BC13" i="3"/>
  <c r="CS13" i="3"/>
  <c r="BB10" i="3"/>
  <c r="CR10" i="3"/>
  <c r="BC5" i="3"/>
  <c r="CS5" i="3"/>
  <c r="BA28" i="3"/>
  <c r="CQ28" i="3"/>
  <c r="BA31" i="3"/>
  <c r="CQ31" i="3"/>
  <c r="BD26" i="3"/>
  <c r="CT26" i="3"/>
  <c r="AZ30" i="3"/>
  <c r="CP30" i="3"/>
  <c r="BC39" i="3"/>
  <c r="CS39" i="3"/>
  <c r="BB32" i="3"/>
  <c r="CR32" i="3"/>
  <c r="AZ19" i="3"/>
  <c r="CP19" i="3"/>
  <c r="BB27" i="3"/>
  <c r="CR27" i="3"/>
  <c r="BC29" i="3"/>
  <c r="CS29" i="3"/>
  <c r="BC20" i="3"/>
  <c r="CS20" i="3"/>
  <c r="AW33" i="3"/>
  <c r="CM33" i="3"/>
  <c r="BC37" i="3"/>
  <c r="CS37" i="3"/>
  <c r="BB40" i="3"/>
  <c r="CR40" i="3"/>
  <c r="BD37" i="3" l="1"/>
  <c r="CT37" i="3"/>
  <c r="BD20" i="3"/>
  <c r="CT20" i="3"/>
  <c r="BC27" i="3"/>
  <c r="CS27" i="3"/>
  <c r="BC32" i="3"/>
  <c r="CS32" i="3"/>
  <c r="BA30" i="3"/>
  <c r="CQ30" i="3"/>
  <c r="BB31" i="3"/>
  <c r="CR31" i="3"/>
  <c r="BD5" i="3"/>
  <c r="CT5" i="3"/>
  <c r="BD13" i="3"/>
  <c r="CT13" i="3"/>
  <c r="BC8" i="3"/>
  <c r="CS8" i="3"/>
  <c r="BD46" i="3"/>
  <c r="CT46" i="3"/>
  <c r="BD23" i="3"/>
  <c r="CT23" i="3"/>
  <c r="BC40" i="3"/>
  <c r="CS40" i="3"/>
  <c r="AX33" i="3"/>
  <c r="CN33" i="3"/>
  <c r="BD29" i="3"/>
  <c r="CT29" i="3"/>
  <c r="BA19" i="3"/>
  <c r="CQ19" i="3"/>
  <c r="BD39" i="3"/>
  <c r="CT39" i="3"/>
  <c r="BE26" i="3"/>
  <c r="CU26" i="3"/>
  <c r="BB28" i="3"/>
  <c r="CR28" i="3"/>
  <c r="BC10" i="3"/>
  <c r="CS10" i="3"/>
  <c r="BD11" i="3"/>
  <c r="CT11" i="3"/>
  <c r="BA18" i="3"/>
  <c r="CQ18" i="3"/>
  <c r="BD7" i="3"/>
  <c r="CT7" i="3"/>
  <c r="BB21" i="3"/>
  <c r="CR21" i="3"/>
  <c r="BE7" i="3" l="1"/>
  <c r="CU7" i="3"/>
  <c r="BE11" i="3"/>
  <c r="CU11" i="3"/>
  <c r="BC28" i="3"/>
  <c r="CS28" i="3"/>
  <c r="BE39" i="3"/>
  <c r="CU39" i="3"/>
  <c r="BE29" i="3"/>
  <c r="CU29" i="3"/>
  <c r="BD40" i="3"/>
  <c r="CT40" i="3"/>
  <c r="BE46" i="3"/>
  <c r="CU46" i="3"/>
  <c r="BE13" i="3"/>
  <c r="CU13" i="3"/>
  <c r="BC31" i="3"/>
  <c r="CS31" i="3"/>
  <c r="BD32" i="3"/>
  <c r="CT32" i="3"/>
  <c r="BE20" i="3"/>
  <c r="CU20" i="3"/>
  <c r="BC21" i="3"/>
  <c r="CS21" i="3"/>
  <c r="BB18" i="3"/>
  <c r="CR18" i="3"/>
  <c r="BD10" i="3"/>
  <c r="CT10" i="3"/>
  <c r="BF26" i="3"/>
  <c r="CV26" i="3"/>
  <c r="BB19" i="3"/>
  <c r="CR19" i="3"/>
  <c r="AY33" i="3"/>
  <c r="CO33" i="3"/>
  <c r="BE23" i="3"/>
  <c r="CU23" i="3"/>
  <c r="BD8" i="3"/>
  <c r="CT8" i="3"/>
  <c r="BE5" i="3"/>
  <c r="CU5" i="3"/>
  <c r="BB30" i="3"/>
  <c r="CR30" i="3"/>
  <c r="BD27" i="3"/>
  <c r="CT27" i="3"/>
  <c r="BE37" i="3"/>
  <c r="CU37" i="3"/>
  <c r="BE27" i="3" l="1"/>
  <c r="CU27" i="3"/>
  <c r="BF5" i="3"/>
  <c r="CV5" i="3"/>
  <c r="BF23" i="3"/>
  <c r="CV23" i="3"/>
  <c r="BC19" i="3"/>
  <c r="CS19" i="3"/>
  <c r="BE10" i="3"/>
  <c r="CU10" i="3"/>
  <c r="BD21" i="3"/>
  <c r="CT21" i="3"/>
  <c r="BE32" i="3"/>
  <c r="CU32" i="3"/>
  <c r="BF13" i="3"/>
  <c r="CV13" i="3"/>
  <c r="BE40" i="3"/>
  <c r="CU40" i="3"/>
  <c r="BF39" i="3"/>
  <c r="CV39" i="3"/>
  <c r="BF11" i="3"/>
  <c r="CV11" i="3"/>
  <c r="BF37" i="3"/>
  <c r="CV37" i="3"/>
  <c r="BC30" i="3"/>
  <c r="CS30" i="3"/>
  <c r="BE8" i="3"/>
  <c r="CU8" i="3"/>
  <c r="AZ33" i="3"/>
  <c r="CP33" i="3"/>
  <c r="BG26" i="3"/>
  <c r="CW26" i="3"/>
  <c r="BC18" i="3"/>
  <c r="CS18" i="3"/>
  <c r="BF20" i="3"/>
  <c r="CV20" i="3"/>
  <c r="BD31" i="3"/>
  <c r="CT31" i="3"/>
  <c r="BF46" i="3"/>
  <c r="CV46" i="3"/>
  <c r="BF29" i="3"/>
  <c r="CV29" i="3"/>
  <c r="BD28" i="3"/>
  <c r="CT28" i="3"/>
  <c r="BF7" i="3"/>
  <c r="CV7" i="3"/>
  <c r="BE28" i="3" l="1"/>
  <c r="CU28" i="3"/>
  <c r="BG46" i="3"/>
  <c r="CW46" i="3"/>
  <c r="BG20" i="3"/>
  <c r="CW20" i="3"/>
  <c r="BH26" i="3"/>
  <c r="CX26" i="3"/>
  <c r="BF8" i="3"/>
  <c r="CV8" i="3"/>
  <c r="BG37" i="3"/>
  <c r="CW37" i="3"/>
  <c r="BG39" i="3"/>
  <c r="CW39" i="3"/>
  <c r="BG13" i="3"/>
  <c r="CW13" i="3"/>
  <c r="BE21" i="3"/>
  <c r="CU21" i="3"/>
  <c r="BD19" i="3"/>
  <c r="CT19" i="3"/>
  <c r="BG5" i="3"/>
  <c r="CW5" i="3"/>
  <c r="BG7" i="3"/>
  <c r="CW7" i="3"/>
  <c r="BG29" i="3"/>
  <c r="CW29" i="3"/>
  <c r="BE31" i="3"/>
  <c r="CU31" i="3"/>
  <c r="BD18" i="3"/>
  <c r="CT18" i="3"/>
  <c r="BA33" i="3"/>
  <c r="CQ33" i="3"/>
  <c r="BD30" i="3"/>
  <c r="CT30" i="3"/>
  <c r="BG11" i="3"/>
  <c r="CW11" i="3"/>
  <c r="BF40" i="3"/>
  <c r="CV40" i="3"/>
  <c r="BF32" i="3"/>
  <c r="CV32" i="3"/>
  <c r="BF10" i="3"/>
  <c r="CV10" i="3"/>
  <c r="BG23" i="3"/>
  <c r="CW23" i="3"/>
  <c r="BF27" i="3"/>
  <c r="CV27" i="3"/>
  <c r="BH23" i="3" l="1"/>
  <c r="CX23" i="3"/>
  <c r="BG32" i="3"/>
  <c r="CW32" i="3"/>
  <c r="BH11" i="3"/>
  <c r="CX11" i="3"/>
  <c r="BB33" i="3"/>
  <c r="CR33" i="3"/>
  <c r="BF31" i="3"/>
  <c r="CV31" i="3"/>
  <c r="BH7" i="3"/>
  <c r="CX7" i="3"/>
  <c r="BE19" i="3"/>
  <c r="CU19" i="3"/>
  <c r="BH13" i="3"/>
  <c r="CX13" i="3"/>
  <c r="BH37" i="3"/>
  <c r="CX37" i="3"/>
  <c r="CY26" i="3"/>
  <c r="CZ26" i="3"/>
  <c r="S26" i="3" s="1"/>
  <c r="BH46" i="3"/>
  <c r="CX46" i="3"/>
  <c r="BG27" i="3"/>
  <c r="CW27" i="3"/>
  <c r="BG10" i="3"/>
  <c r="CW10" i="3"/>
  <c r="BG40" i="3"/>
  <c r="CW40" i="3"/>
  <c r="BE30" i="3"/>
  <c r="CU30" i="3"/>
  <c r="BE18" i="3"/>
  <c r="CU18" i="3"/>
  <c r="BH29" i="3"/>
  <c r="CX29" i="3"/>
  <c r="BH5" i="3"/>
  <c r="CX5" i="3"/>
  <c r="BF21" i="3"/>
  <c r="CV21" i="3"/>
  <c r="BH39" i="3"/>
  <c r="CX39" i="3"/>
  <c r="BG8" i="3"/>
  <c r="CW8" i="3"/>
  <c r="BH20" i="3"/>
  <c r="CX20" i="3"/>
  <c r="BF28" i="3"/>
  <c r="CV28" i="3"/>
  <c r="CY20" i="3" l="1"/>
  <c r="CZ20" i="3"/>
  <c r="S20" i="3" s="1"/>
  <c r="CY39" i="3"/>
  <c r="CZ39" i="3"/>
  <c r="S39" i="3" s="1"/>
  <c r="CY5" i="3"/>
  <c r="CZ5" i="3"/>
  <c r="S5" i="3" s="1"/>
  <c r="BF18" i="3"/>
  <c r="CV18" i="3"/>
  <c r="BH40" i="3"/>
  <c r="CX40" i="3"/>
  <c r="BH27" i="3"/>
  <c r="CX27" i="3"/>
  <c r="CY13" i="3"/>
  <c r="CZ13" i="3"/>
  <c r="S13" i="3" s="1"/>
  <c r="CY7" i="3"/>
  <c r="CZ7" i="3"/>
  <c r="S7" i="3" s="1"/>
  <c r="BC33" i="3"/>
  <c r="CS33" i="3"/>
  <c r="BH32" i="3"/>
  <c r="CX32" i="3"/>
  <c r="BG28" i="3"/>
  <c r="CW28" i="3"/>
  <c r="BH8" i="3"/>
  <c r="CX8" i="3"/>
  <c r="BG21" i="3"/>
  <c r="CW21" i="3"/>
  <c r="CY29" i="3"/>
  <c r="CZ29" i="3"/>
  <c r="S29" i="3" s="1"/>
  <c r="BF30" i="3"/>
  <c r="CV30" i="3"/>
  <c r="BH10" i="3"/>
  <c r="CX10" i="3"/>
  <c r="CY46" i="3"/>
  <c r="CZ46" i="3"/>
  <c r="S46" i="3" s="1"/>
  <c r="CY37" i="3"/>
  <c r="CZ37" i="3"/>
  <c r="S37" i="3" s="1"/>
  <c r="BF19" i="3"/>
  <c r="CV19" i="3"/>
  <c r="BG31" i="3"/>
  <c r="CW31" i="3"/>
  <c r="CY11" i="3"/>
  <c r="CZ11" i="3"/>
  <c r="S11" i="3" s="1"/>
  <c r="CY23" i="3"/>
  <c r="CZ23" i="3"/>
  <c r="S23" i="3" s="1"/>
  <c r="BH31" i="3" l="1"/>
  <c r="CX31" i="3"/>
  <c r="CY10" i="3"/>
  <c r="CZ10" i="3"/>
  <c r="S10" i="3" s="1"/>
  <c r="CY8" i="3"/>
  <c r="CZ8" i="3"/>
  <c r="CY32" i="3"/>
  <c r="CZ32" i="3"/>
  <c r="S32" i="3" s="1"/>
  <c r="CY27" i="3"/>
  <c r="CZ27" i="3"/>
  <c r="S27" i="3" s="1"/>
  <c r="BG18" i="3"/>
  <c r="CW18" i="3"/>
  <c r="BG19" i="3"/>
  <c r="CW19" i="3"/>
  <c r="BG30" i="3"/>
  <c r="CW30" i="3"/>
  <c r="BH21" i="3"/>
  <c r="CX21" i="3"/>
  <c r="BH28" i="3"/>
  <c r="CX28" i="3"/>
  <c r="BD33" i="3"/>
  <c r="CT33" i="3"/>
  <c r="CY40" i="3"/>
  <c r="CZ40" i="3"/>
  <c r="S40" i="3" s="1"/>
  <c r="S8" i="3" l="1"/>
  <c r="CY28" i="3"/>
  <c r="CZ28" i="3"/>
  <c r="S28" i="3" s="1"/>
  <c r="BH30" i="3"/>
  <c r="CX30" i="3"/>
  <c r="BH18" i="3"/>
  <c r="CX18" i="3"/>
  <c r="BE33" i="3"/>
  <c r="CU33" i="3"/>
  <c r="CY21" i="3"/>
  <c r="CZ21" i="3"/>
  <c r="S21" i="3" s="1"/>
  <c r="BH19" i="3"/>
  <c r="CX19" i="3"/>
  <c r="CY31" i="3"/>
  <c r="CZ31" i="3"/>
  <c r="S31" i="3" s="1"/>
  <c r="CY19" i="3" l="1"/>
  <c r="CZ19" i="3"/>
  <c r="S19" i="3" s="1"/>
  <c r="BF33" i="3"/>
  <c r="CV33" i="3"/>
  <c r="CY30" i="3"/>
  <c r="CZ30" i="3"/>
  <c r="S30" i="3" s="1"/>
  <c r="CY18" i="3"/>
  <c r="CZ18" i="3"/>
  <c r="S18" i="3" s="1"/>
  <c r="BG33" i="3" l="1"/>
  <c r="CW33" i="3"/>
  <c r="BH33" i="3" l="1"/>
  <c r="CX33" i="3"/>
  <c r="CY33" i="3" l="1"/>
  <c r="CZ33" i="3"/>
  <c r="S33" i="3" s="1"/>
  <c r="S50" i="3" l="1"/>
  <c r="S51" i="3"/>
</calcChain>
</file>

<file path=xl/sharedStrings.xml><?xml version="1.0" encoding="utf-8"?>
<sst xmlns="http://schemas.openxmlformats.org/spreadsheetml/2006/main" count="436" uniqueCount="210">
  <si>
    <t>City</t>
  </si>
  <si>
    <t>State</t>
  </si>
  <si>
    <t>Baseline Year</t>
  </si>
  <si>
    <t>Baseline Emissions Reported 
(metric ton CO2e)</t>
  </si>
  <si>
    <t>Target 1 Decrease</t>
  </si>
  <si>
    <t>Target 1 Year</t>
  </si>
  <si>
    <t>Target 2 Decrease</t>
  </si>
  <si>
    <t>Target 2 Year</t>
  </si>
  <si>
    <t>Target 3 Decrease</t>
  </si>
  <si>
    <t>Target 3 Year</t>
  </si>
  <si>
    <t>Anaheim, California</t>
  </si>
  <si>
    <t>CA</t>
  </si>
  <si>
    <t>TX</t>
  </si>
  <si>
    <t>Atlanta, Georgia</t>
  </si>
  <si>
    <t>GA</t>
  </si>
  <si>
    <t>Aurora, Colorado</t>
  </si>
  <si>
    <t>CO</t>
  </si>
  <si>
    <t>Austin, Texas</t>
  </si>
  <si>
    <t>Baltimore, Maryland</t>
  </si>
  <si>
    <t>MD</t>
  </si>
  <si>
    <t>LA</t>
  </si>
  <si>
    <t>Boston, Massachusetts</t>
  </si>
  <si>
    <t>MA</t>
  </si>
  <si>
    <t>NY</t>
  </si>
  <si>
    <t>AZ</t>
  </si>
  <si>
    <t>NC</t>
  </si>
  <si>
    <t>VA</t>
  </si>
  <si>
    <t>Chicago, Illinois</t>
  </si>
  <si>
    <t>IL</t>
  </si>
  <si>
    <t>Chula Vista, California</t>
  </si>
  <si>
    <t>Cincinnati, Ohio</t>
  </si>
  <si>
    <t>OH</t>
  </si>
  <si>
    <t>Cleveland, Ohio</t>
  </si>
  <si>
    <t>Columbus, Ohio</t>
  </si>
  <si>
    <t>Denver, Colorado</t>
  </si>
  <si>
    <t>Durham, North Carolina</t>
  </si>
  <si>
    <t>IN</t>
  </si>
  <si>
    <t>Fremont, California</t>
  </si>
  <si>
    <t>Greensboro, North Carolina</t>
  </si>
  <si>
    <t>FL</t>
  </si>
  <si>
    <t>Indianapolis, Indiana</t>
  </si>
  <si>
    <t>Net Zero</t>
  </si>
  <si>
    <t>Kansas City, Missouri</t>
  </si>
  <si>
    <t>MO</t>
  </si>
  <si>
    <t>KY</t>
  </si>
  <si>
    <t>Los Angeles, California</t>
  </si>
  <si>
    <t>Louisville, Kentucky</t>
  </si>
  <si>
    <t>Madison, Wisconsin</t>
  </si>
  <si>
    <t>WI</t>
  </si>
  <si>
    <t>TN</t>
  </si>
  <si>
    <t>Miami, Florida</t>
  </si>
  <si>
    <t>Minneapolis, Minnesota</t>
  </si>
  <si>
    <t>MN</t>
  </si>
  <si>
    <t>Nashville, Tennessee</t>
  </si>
  <si>
    <t>New Orleans, Louisiana</t>
  </si>
  <si>
    <t>New York, New York</t>
  </si>
  <si>
    <t>Oakland, California</t>
  </si>
  <si>
    <t>Philadelphia, Pennsylvania</t>
  </si>
  <si>
    <t>PA</t>
  </si>
  <si>
    <t>Phoenix, Arizona</t>
  </si>
  <si>
    <t>Pittsburgh, Pennsylvania</t>
  </si>
  <si>
    <t>Portland, Oregon</t>
  </si>
  <si>
    <t>OR</t>
  </si>
  <si>
    <t>Richmond, Virginia</t>
  </si>
  <si>
    <t>Riverside, California</t>
  </si>
  <si>
    <t>Sacramento, California</t>
  </si>
  <si>
    <t>San Antonio, Texas</t>
  </si>
  <si>
    <t>San Diego, California</t>
  </si>
  <si>
    <t>San Francisco, California</t>
  </si>
  <si>
    <t>Santa Ana, California</t>
  </si>
  <si>
    <t>Seattle, Washington</t>
  </si>
  <si>
    <t>WA</t>
  </si>
  <si>
    <t>St. Louis, Missouri</t>
  </si>
  <si>
    <t>St. Paul, Minnesota</t>
  </si>
  <si>
    <t>St. Petersburg, Florida</t>
  </si>
  <si>
    <t>Stockton, California</t>
  </si>
  <si>
    <t>Tampa, Florida</t>
  </si>
  <si>
    <t>Tucson, Arizona</t>
  </si>
  <si>
    <t>Washington, District of Columbia</t>
  </si>
  <si>
    <t>DC</t>
  </si>
  <si>
    <t>Inventory Year</t>
  </si>
  <si>
    <t>Inventory Emissions (metric tons CO2e)</t>
  </si>
  <si>
    <t>https://atlantaclimateactionplan.files.wordpress.com/2016/02/atlanta-climate-action-plan-07-23-2015.pdf</t>
  </si>
  <si>
    <t>https://data.austintexas.gov/stories/s/2017-State-of-Our-Environment-Report-Climate-Chang/wkin-wnwu/</t>
  </si>
  <si>
    <t>https://www.boston.gov/sites/default/files/imce-uploads/2018-09/boston_ghg_inventory_2005-2016.pdf</t>
  </si>
  <si>
    <t>https://www.chulavistaca.gov/home/showdocument?id=18245</t>
  </si>
  <si>
    <t>https://www.chicago.gov/content/dam/city/progs/env/GHG_Inventory/CityofChicago_2015_GHG_Emissions_Inventory_Report.pdf</t>
  </si>
  <si>
    <t>https://d3n8a8pro7vhmx.cloudfront.net/sustainablecleveland/pages/56/attachments/original/1537452883/CAP_2018_Appendix_D_GHG_Inventory.pdf?1537452883</t>
  </si>
  <si>
    <t>file:///C:/Users/smarkolf/Downloads/2016%20Annual%20Report.pdf</t>
  </si>
  <si>
    <t>https://ghgfootprint.com/denver/index.html#gpc</t>
  </si>
  <si>
    <t>https://durhamnc.gov/DocumentCenter/View/24234/Durham-GHG-Progress-Report</t>
  </si>
  <si>
    <t>https://fremont.gov/DocumentCenter/View/24248/Fremont-2010-GHG-Inventory-Update_January-2014</t>
  </si>
  <si>
    <t>https://www.greensboro-nc.gov/home/showdocument?id=29091</t>
  </si>
  <si>
    <t>https://data.kcmo.org/Sustainability/Community-Greenhouse-Gas-Inventory-Data/njyf-fmur/data</t>
  </si>
  <si>
    <t>https://data.lacity.org/A-Livable-and-Sustainable-City/2017-Community-Wide-Greenhouse-Gas-Emissions/kkrh-b4e3</t>
  </si>
  <si>
    <t>http://plan.lamayor.org/sites/default/files/pLAn_2019_final.pdf</t>
  </si>
  <si>
    <t>https://louisvilleky.gov/sites/default/files/sustainability/final_draft_louisville_2016_greenhouse_gas_inventory_report.pdf</t>
  </si>
  <si>
    <t>2014*</t>
  </si>
  <si>
    <t>http://www.repowermadison.org/wp-content/uploads/2017/05/2014GHG-Madison_Community-Final_Report.pdf</t>
  </si>
  <si>
    <t>2014 Estimates generated by University of Wisconsin and may not be fully consistent with methods employed by City of Madison to form their 2010 baseline</t>
  </si>
  <si>
    <t>http://www.minneapolismn.gov/sustainability/climate-action-goals/ghg-emissions</t>
  </si>
  <si>
    <t>https://nyc-ghg-inventory.cusp.nyu.edu/</t>
  </si>
  <si>
    <t>https://cao-94612.s3.amazonaws.com/documents/Oakland-2018-GHG-Emissions-Inventory-Report.pdf</t>
  </si>
  <si>
    <t>https://www.phila.gov/documents/2012-citywide-greenhouse-gas-inventory/</t>
  </si>
  <si>
    <t>https://www.phoenix.gov/oepsite/Documents/CofPHX-2016-CommunityGHGReport-ExecSumm-FINAL.pdf</t>
  </si>
  <si>
    <t>http://apps.pittsburghpa.gov/redtail/images/606_PCAP_3_0_Draft-_9-26-17.pdf</t>
  </si>
  <si>
    <t>https://www.portlandoregon.gov/bps/article/636700</t>
  </si>
  <si>
    <t>https://www.portlandoregon.gov/bps/article/531984</t>
  </si>
  <si>
    <t>http://www.richmondgov.com/Sustainability/documents/2017RVAgreen_ProgressReportSpreadsheet.pdf</t>
  </si>
  <si>
    <t>https://riversideca.gov/planning/rrg/RRG-EPAP-CAP-Final-Draft-V2.pdf</t>
  </si>
  <si>
    <t>No intentory has been conducted since plan was established</t>
  </si>
  <si>
    <t>https://www.sandiego.gov/sites/default/files/city_of_san_diego_appendix_for_2018_cap_annual_report.pdf</t>
  </si>
  <si>
    <t>https://sfenvironment.org/sites/default/files/fliers/files/sfe_cc_2016_community_inventory_report_2.pdf</t>
  </si>
  <si>
    <t>https://www.seattle.gov/Documents/Departments/OSE/ClimateDocs/2016_SEA_GHG_Inventory_FINAL.pdf</t>
  </si>
  <si>
    <t>http://www.onestl.org/indicators/metric/greenhouse-gas-emissions</t>
  </si>
  <si>
    <t>https://www.stpaul.gov/sites/default/files/Media%20Root/Mayor%27s%20Office/CLIMATE%20ACTION%20AND%20RESILIENCE%20PLAN_April%202019%20draft_0.pdf</t>
  </si>
  <si>
    <t>https://www.pagregion.com/documents/pagghgei2017.pdf</t>
  </si>
  <si>
    <t>http://www.sustainabledc.org/wp-content/uploads/2019/04/sdc-2.0-Edits-V4_web.pdf</t>
  </si>
  <si>
    <t>Percent Change from Baseline</t>
  </si>
  <si>
    <t>Percent Difference Between Inventory and Target Emissions in Inventory Year</t>
  </si>
  <si>
    <t>Percent Change Needed to Reach Target Emissions</t>
  </si>
  <si>
    <t>Final Target Year</t>
  </si>
  <si>
    <t>Emissions in Final Target Year 
(metric tons CO2e)</t>
  </si>
  <si>
    <t>Tucson, Arizona (2014)</t>
  </si>
  <si>
    <t>Madison, Wisconsin (2014)</t>
  </si>
  <si>
    <t>Pittsburgh, Pennsylvania (2013)</t>
  </si>
  <si>
    <t>Columbus, Ohio (2015)</t>
  </si>
  <si>
    <t>Chicago, Illinois (2015)</t>
  </si>
  <si>
    <t>Philadelphia, Pennsylvania (2012)</t>
  </si>
  <si>
    <t>Cleveland, Ohio (2016)</t>
  </si>
  <si>
    <t>Kansas City, Missouri (2013)</t>
  </si>
  <si>
    <t>Phoenix, Arizona (2016)</t>
  </si>
  <si>
    <t>Baltimore, Maryland (2014)</t>
  </si>
  <si>
    <t>Atlanta, Georgia (2013)</t>
  </si>
  <si>
    <t>Seattle, Washington (2016)</t>
  </si>
  <si>
    <t>Chula Vista, California (2014)</t>
  </si>
  <si>
    <t>Fremont, California (2010)</t>
  </si>
  <si>
    <t>Louisville, Kentucky (2016)</t>
  </si>
  <si>
    <t>St. Louis, Missouri (2015)</t>
  </si>
  <si>
    <t>Austin, Texas (2016)</t>
  </si>
  <si>
    <t>Riverside, California (2010)</t>
  </si>
  <si>
    <t>Boston, Massachusetts (2016)</t>
  </si>
  <si>
    <t>New York, New York (2017)</t>
  </si>
  <si>
    <t>Cincinnati, Ohio (2015)</t>
  </si>
  <si>
    <t>Richmond, Virginia (2015)</t>
  </si>
  <si>
    <t>Oakland, California (2015)</t>
  </si>
  <si>
    <t>Denver, Colorado (2016)</t>
  </si>
  <si>
    <t>Minneapolis, Minnesota (2016)</t>
  </si>
  <si>
    <t>Portland, Oregon (2014)</t>
  </si>
  <si>
    <t>San Diego, California (2017)</t>
  </si>
  <si>
    <t>Durham, North Carolina (2015)</t>
  </si>
  <si>
    <t>Washington, District of Columbia (2016)</t>
  </si>
  <si>
    <t>San Francisco, California (2016)</t>
  </si>
  <si>
    <t>Greensboro, North Carolina (2013)</t>
  </si>
  <si>
    <t>Los Angeles, California (2013)</t>
  </si>
  <si>
    <t>https://www.cincinnati-oh.gov/oes/assets/File/2018%20Green%20Cincinnati%20Plan(1).pdf</t>
  </si>
  <si>
    <t>Link to Inventory Information</t>
  </si>
  <si>
    <t>Notes</t>
  </si>
  <si>
    <t>City with publically available GHG inventory data (i.e., recent estimate of GHG emissions)</t>
  </si>
  <si>
    <t>Cities with no publically available GHG inventory data</t>
  </si>
  <si>
    <t>Cities that have relatively recent (i.e., 2014 or later) baseline years for their climate action plans, and have thus not conducted any subsequent GHG inventories in the interim</t>
  </si>
  <si>
    <t>Average Difference Between Inventory Emissions and Baseline Emissions (%)</t>
  </si>
  <si>
    <t>Average Difference Between Inventory Emissions and Targeted Emissions for Inventory Year (%)</t>
  </si>
  <si>
    <t>Average Change in Emissions (from Inventory Levels) Needed to Reach Targeted Levels (%)</t>
  </si>
  <si>
    <t>Different city resources provided different emission estimates for the same year (i.e., inconsistent internal reporting). In this situation, we used emission data from the most recent source/document.</t>
  </si>
  <si>
    <t>Inventory emissions values were gathered from CDP website</t>
  </si>
  <si>
    <t>Target Emissions for Inventory Year 
(metric tons CO2e)</t>
  </si>
  <si>
    <t>Inventory Emissions 
(metric tons CO2e)</t>
  </si>
  <si>
    <t>Target Emission Level for Inventory Year 
(metric tons CO2e)</t>
  </si>
  <si>
    <t>*Inventory year is indicated in parentheses next to city name</t>
  </si>
  <si>
    <t>Inventory Emissions
 (metric tons CO2e)</t>
  </si>
  <si>
    <t>Average Annual Percent Change Needed to Reach Target Emissions</t>
  </si>
  <si>
    <t xml:space="preserve">Annual Percent Change in Emissions </t>
  </si>
  <si>
    <t>Annual Emissions on Path to Final Reduction Target (metric tons CO2e)</t>
  </si>
  <si>
    <t>32/45</t>
  </si>
  <si>
    <t>Tucson, Arizona (1990; 2014)</t>
  </si>
  <si>
    <t>Madison, Wisconsin (2010; 2014)</t>
  </si>
  <si>
    <t>Pittsburgh, Pennsylvania (2003; 2013)</t>
  </si>
  <si>
    <t>Columbus, Ohio (2013; 2015)</t>
  </si>
  <si>
    <t>Chicago, Illinois (1990; 2015)</t>
  </si>
  <si>
    <t>Philadelphia, Pennsylvania (2006; 2012)</t>
  </si>
  <si>
    <t>Cleveland, Ohio (2010; 2016)</t>
  </si>
  <si>
    <t>Kansas City, Missouri (2000; 2013)</t>
  </si>
  <si>
    <t>Phoenix, Arizona (2012; 2016)</t>
  </si>
  <si>
    <t>Baltimore, Maryland (2010; 2014)</t>
  </si>
  <si>
    <t>Atlanta, Georgia (2009; 2013)</t>
  </si>
  <si>
    <t>Seattle, Washington (2008; 2016)</t>
  </si>
  <si>
    <t>Chula Vista, California (2005; 2014)</t>
  </si>
  <si>
    <t>Fremont, California (2005; 2010)</t>
  </si>
  <si>
    <t>Louisville, Kentucky (2010; 2016)</t>
  </si>
  <si>
    <t>St. Louis, Missouri (2005; 2015)</t>
  </si>
  <si>
    <t>Austin, Texas (2015; 2016)</t>
  </si>
  <si>
    <t>Riverside, California (2007; 2010)</t>
  </si>
  <si>
    <t>Boston, Massachusetts (2005; 2016)</t>
  </si>
  <si>
    <t>Richmond, Virginia (2008; 2015)</t>
  </si>
  <si>
    <t>Oakland, California (2005; 2015)</t>
  </si>
  <si>
    <t>New York, New York (2005; 2017)</t>
  </si>
  <si>
    <t>Cincinnati, Ohio (2006; 2015)</t>
  </si>
  <si>
    <t>Denver, Colorado (2005; 2016)</t>
  </si>
  <si>
    <t>Minneapolis, Minnesota (2006; 2016)</t>
  </si>
  <si>
    <t>Portland, Oregon (1990; 2014)</t>
  </si>
  <si>
    <t>San Diego, California (2010; 2017)</t>
  </si>
  <si>
    <t>Durham, North Carolina (2005; 2015)</t>
  </si>
  <si>
    <t>Washington, District of Columbia (2006; 2016)</t>
  </si>
  <si>
    <t>San Francisco, California (1990; 2016)</t>
  </si>
  <si>
    <t>Los Angeles, California (1990; 2013)</t>
  </si>
  <si>
    <t>https://www.greensboro-nc.gov/home/showdocument?id=1202</t>
  </si>
  <si>
    <t>Greensboro, North Carolina (2010; 2013)</t>
  </si>
  <si>
    <t>*Greensboro is unique in that their stated goal is to stabilize 2020 emissions at 2010 levels (5,727,000 metric tons CO2e) (i.e., ~17% reduction from projected 2020 emissions of 6,900,000). Thus, their target reduction is actually from future emissions, not from a current/past baseline. In other words, they essential hope to achieve 0% increase in emissions between 2010 and 2020.</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</si>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</sst>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rgb="FF0070C0"/>
      <name val="Calibri"/>
      <family val="2"/>
      <scheme val="minor"/>
    </font>
    <font>
      <sz val="1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19">
    <xf numFmtId="0" fontId="0" fillId="0" borderId="0" xfId="0"/>
    <xf numFmtId="0" fontId="2" fillId="2" borderId="1" xfId="0" applyFont="1" applyFill="1" applyBorder="1" applyAlignment="1">
      <alignment horizontal="center" vertical="center" wrapText="1"/>
    </xf>
    <xf numFmtId="0" fontId="2" fillId="3" borderId="0" xfId="0" applyFont="1" applyFill="1" applyAlignment="1">
      <alignment horizontal="center" wrapText="1"/>
    </xf>
    <xf numFmtId="0" fontId="0" fillId="3" borderId="0" xfId="0" applyFill="1" applyAlignment="1">
      <alignment wrapText="1"/>
    </xf>
    <xf numFmtId="0" fontId="0" fillId="3" borderId="0" xfId="0" applyFill="1" applyAlignment="1">
      <alignment horizontal="center"/>
    </xf>
    <xf numFmtId="0" fontId="0" fillId="3" borderId="0" xfId="0" applyFill="1"/>
    <xf numFmtId="0" fontId="0" fillId="4" borderId="1" xfId="0" applyFill="1" applyBorder="1"/>
    <xf numFmtId="0" fontId="0" fillId="4" borderId="1" xfId="0" applyFill="1" applyBorder="1" applyAlignment="1">
      <alignment horizontal="center"/>
    </xf>
    <xf numFmtId="0" fontId="0" fillId="5" borderId="1" xfId="0" applyFill="1" applyBorder="1"/>
    <xf numFmtId="0" fontId="0" fillId="5" borderId="1" xfId="0" applyFill="1" applyBorder="1" applyAlignment="1">
      <alignment horizontal="center"/>
    </xf>
    <xf numFmtId="9" fontId="0" fillId="3" borderId="0" xfId="2" applyFont="1" applyFill="1" applyAlignment="1">
      <alignment horizontal="center"/>
    </xf>
    <xf numFmtId="0" fontId="0" fillId="3" borderId="0" xfId="0" applyFill="1" applyAlignment="1">
      <alignment horizontal="left"/>
    </xf>
    <xf numFmtId="3" fontId="0" fillId="3" borderId="0" xfId="0" applyNumberFormat="1" applyFill="1" applyAlignment="1">
      <alignment horizontal="center"/>
    </xf>
    <xf numFmtId="9" fontId="0" fillId="5" borderId="1" xfId="0" applyNumberFormat="1" applyFill="1" applyBorder="1" applyAlignment="1">
      <alignment horizontal="center"/>
    </xf>
    <xf numFmtId="3" fontId="0" fillId="5" borderId="1" xfId="0" applyNumberFormat="1" applyFill="1" applyBorder="1" applyAlignment="1">
      <alignment horizontal="center"/>
    </xf>
    <xf numFmtId="0" fontId="0" fillId="5" borderId="0" xfId="0" applyFill="1"/>
    <xf numFmtId="3" fontId="0" fillId="4" borderId="1" xfId="1" applyNumberFormat="1" applyFont="1" applyFill="1" applyBorder="1" applyAlignment="1">
      <alignment horizontal="center"/>
    </xf>
    <xf numFmtId="9" fontId="0" fillId="4" borderId="1" xfId="0" applyNumberFormat="1" applyFill="1" applyBorder="1" applyAlignment="1">
      <alignment horizontal="center"/>
    </xf>
    <xf numFmtId="3" fontId="0" fillId="4" borderId="1" xfId="0" applyNumberFormat="1" applyFill="1" applyBorder="1" applyAlignment="1">
      <alignment horizontal="center"/>
    </xf>
    <xf numFmtId="0" fontId="0" fillId="4" borderId="0" xfId="0" applyFill="1"/>
    <xf numFmtId="9" fontId="0" fillId="4" borderId="1" xfId="2" applyFont="1" applyFill="1" applyBorder="1" applyAlignment="1">
      <alignment horizontal="center"/>
    </xf>
    <xf numFmtId="0" fontId="0" fillId="5" borderId="1" xfId="0" applyFill="1" applyBorder="1" applyAlignment="1">
      <alignment horizontal="left"/>
    </xf>
    <xf numFmtId="0" fontId="0" fillId="6" borderId="1" xfId="0" applyFill="1" applyBorder="1"/>
    <xf numFmtId="0" fontId="0" fillId="6" borderId="1" xfId="0" applyFill="1" applyBorder="1" applyAlignment="1">
      <alignment horizontal="center"/>
    </xf>
    <xf numFmtId="3" fontId="0" fillId="6" borderId="1" xfId="0" applyNumberFormat="1" applyFill="1" applyBorder="1" applyAlignment="1">
      <alignment horizontal="center"/>
    </xf>
    <xf numFmtId="9" fontId="0" fillId="6" borderId="1" xfId="0" applyNumberFormat="1" applyFill="1" applyBorder="1" applyAlignment="1">
      <alignment horizontal="center"/>
    </xf>
    <xf numFmtId="43" fontId="0" fillId="4" borderId="1" xfId="0" applyNumberFormat="1" applyFill="1" applyBorder="1" applyAlignment="1">
      <alignment horizontal="center"/>
    </xf>
    <xf numFmtId="0" fontId="0" fillId="4" borderId="1" xfId="0" applyFont="1" applyFill="1" applyBorder="1" applyAlignment="1">
      <alignment horizontal="left"/>
    </xf>
    <xf numFmtId="0" fontId="0" fillId="4" borderId="1" xfId="0" applyFont="1" applyFill="1" applyBorder="1" applyAlignment="1">
      <alignment horizontal="center"/>
    </xf>
    <xf numFmtId="0" fontId="0" fillId="4" borderId="1" xfId="0" applyFill="1" applyBorder="1" applyAlignment="1">
      <alignment horizontal="left"/>
    </xf>
    <xf numFmtId="0" fontId="0" fillId="6" borderId="1" xfId="0" applyFill="1" applyBorder="1" applyAlignment="1">
      <alignment horizontal="left"/>
    </xf>
    <xf numFmtId="0" fontId="4" fillId="4" borderId="1" xfId="0" applyFont="1" applyFill="1" applyBorder="1" applyAlignment="1">
      <alignment horizontal="center"/>
    </xf>
    <xf numFmtId="3" fontId="4" fillId="4"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0" fillId="3" borderId="1" xfId="0" applyFill="1" applyBorder="1"/>
    <xf numFmtId="164" fontId="0" fillId="5" borderId="1" xfId="0" applyNumberFormat="1" applyFill="1" applyBorder="1"/>
    <xf numFmtId="164" fontId="0" fillId="5" borderId="1" xfId="0" applyNumberFormat="1" applyFill="1" applyBorder="1" applyAlignment="1">
      <alignment horizontal="center"/>
    </xf>
    <xf numFmtId="164" fontId="0" fillId="4" borderId="1" xfId="0" applyNumberFormat="1" applyFill="1" applyBorder="1" applyAlignment="1">
      <alignment horizontal="center"/>
    </xf>
    <xf numFmtId="164" fontId="0" fillId="6" borderId="1" xfId="0" applyNumberFormat="1" applyFill="1" applyBorder="1" applyAlignment="1">
      <alignment horizontal="center"/>
    </xf>
    <xf numFmtId="0" fontId="0" fillId="3" borderId="1" xfId="0" applyFill="1" applyBorder="1" applyAlignment="1">
      <alignment horizontal="center"/>
    </xf>
    <xf numFmtId="0" fontId="0" fillId="5" borderId="1" xfId="0" applyNumberFormat="1" applyFill="1" applyBorder="1"/>
    <xf numFmtId="0" fontId="0" fillId="4" borderId="1" xfId="0" applyNumberFormat="1" applyFill="1" applyBorder="1" applyAlignment="1">
      <alignment horizontal="center"/>
    </xf>
    <xf numFmtId="0" fontId="0" fillId="5" borderId="1" xfId="0" applyNumberFormat="1" applyFill="1" applyBorder="1" applyAlignment="1">
      <alignment horizontal="center"/>
    </xf>
    <xf numFmtId="0" fontId="0" fillId="6" borderId="1" xfId="0" applyNumberFormat="1" applyFill="1" applyBorder="1" applyAlignment="1">
      <alignment horizontal="center"/>
    </xf>
    <xf numFmtId="165" fontId="0" fillId="4" borderId="1" xfId="0" applyNumberFormat="1" applyFill="1" applyBorder="1" applyAlignment="1">
      <alignment horizontal="center"/>
    </xf>
    <xf numFmtId="165" fontId="0" fillId="5" borderId="1" xfId="0" applyNumberFormat="1" applyFill="1" applyBorder="1" applyAlignment="1">
      <alignment horizontal="center"/>
    </xf>
    <xf numFmtId="165" fontId="0" fillId="6" borderId="1" xfId="0" applyNumberFormat="1" applyFill="1" applyBorder="1" applyAlignment="1">
      <alignment horizontal="center"/>
    </xf>
    <xf numFmtId="3" fontId="0" fillId="4" borderId="1" xfId="0" applyNumberFormat="1" applyFont="1" applyFill="1" applyBorder="1" applyAlignment="1">
      <alignment horizontal="center"/>
    </xf>
    <xf numFmtId="3" fontId="5" fillId="4" borderId="1" xfId="0" applyNumberFormat="1" applyFont="1" applyFill="1" applyBorder="1" applyAlignment="1">
      <alignment horizontal="center"/>
    </xf>
    <xf numFmtId="0" fontId="0" fillId="8" borderId="0" xfId="0" applyFill="1"/>
    <xf numFmtId="0" fontId="2" fillId="2" borderId="3" xfId="0" applyFont="1" applyFill="1" applyBorder="1" applyAlignment="1">
      <alignment horizontal="center" vertical="center" wrapText="1"/>
    </xf>
    <xf numFmtId="0" fontId="3" fillId="4" borderId="1" xfId="3" applyFill="1" applyBorder="1"/>
    <xf numFmtId="0" fontId="3" fillId="6" borderId="1" xfId="3" applyFill="1" applyBorder="1"/>
    <xf numFmtId="0" fontId="0" fillId="5" borderId="1" xfId="0" applyFont="1" applyFill="1" applyBorder="1"/>
    <xf numFmtId="0" fontId="0" fillId="3" borderId="0" xfId="0" applyFill="1" applyBorder="1"/>
    <xf numFmtId="0" fontId="0" fillId="3" borderId="0" xfId="0" applyFill="1" applyBorder="1" applyAlignment="1">
      <alignment horizontal="center"/>
    </xf>
    <xf numFmtId="0" fontId="0" fillId="7" borderId="4" xfId="0" applyFill="1" applyBorder="1"/>
    <xf numFmtId="164" fontId="0" fillId="7" borderId="5" xfId="0" applyNumberFormat="1" applyFill="1" applyBorder="1" applyAlignment="1">
      <alignment horizontal="center"/>
    </xf>
    <xf numFmtId="0" fontId="0" fillId="7" borderId="6" xfId="0" applyFill="1" applyBorder="1"/>
    <xf numFmtId="164" fontId="0" fillId="7" borderId="7" xfId="0" applyNumberFormat="1" applyFill="1" applyBorder="1" applyAlignment="1">
      <alignment horizontal="center"/>
    </xf>
    <xf numFmtId="0" fontId="0" fillId="7" borderId="8" xfId="0" applyFill="1" applyBorder="1"/>
    <xf numFmtId="164" fontId="0" fillId="7" borderId="9" xfId="0" applyNumberFormat="1" applyFill="1" applyBorder="1" applyAlignment="1">
      <alignment horizontal="center"/>
    </xf>
    <xf numFmtId="3" fontId="5" fillId="4" borderId="1" xfId="0" applyNumberFormat="1" applyFont="1" applyFill="1" applyBorder="1" applyAlignment="1">
      <alignment horizontal="left"/>
    </xf>
    <xf numFmtId="3" fontId="0" fillId="4" borderId="1" xfId="0" applyNumberFormat="1" applyFont="1" applyFill="1" applyBorder="1" applyAlignment="1">
      <alignment horizontal="left"/>
    </xf>
    <xf numFmtId="0" fontId="0" fillId="0" borderId="0" xfId="0" applyFill="1" applyBorder="1"/>
    <xf numFmtId="0" fontId="0" fillId="3" borderId="0" xfId="0" applyFill="1" applyBorder="1" applyAlignment="1">
      <alignment wrapText="1"/>
    </xf>
    <xf numFmtId="0" fontId="0" fillId="0" borderId="0" xfId="0" applyFill="1" applyBorder="1" applyAlignment="1">
      <alignment horizontal="center"/>
    </xf>
    <xf numFmtId="0" fontId="0" fillId="5" borderId="0" xfId="0" applyFill="1" applyBorder="1"/>
    <xf numFmtId="0" fontId="0" fillId="9" borderId="1" xfId="0" applyFill="1" applyBorder="1"/>
    <xf numFmtId="0" fontId="0" fillId="9" borderId="1" xfId="0" applyFill="1" applyBorder="1" applyAlignment="1">
      <alignment horizontal="center"/>
    </xf>
    <xf numFmtId="3" fontId="0" fillId="9" borderId="1" xfId="0" applyNumberFormat="1" applyFill="1" applyBorder="1" applyAlignment="1">
      <alignment horizontal="center"/>
    </xf>
    <xf numFmtId="0" fontId="0" fillId="9" borderId="1" xfId="0" applyFill="1" applyBorder="1" applyAlignment="1">
      <alignment horizontal="left"/>
    </xf>
    <xf numFmtId="164" fontId="0" fillId="9" borderId="1" xfId="0" applyNumberFormat="1" applyFill="1" applyBorder="1" applyAlignment="1">
      <alignment horizontal="center"/>
    </xf>
    <xf numFmtId="0" fontId="0" fillId="9" borderId="1" xfId="0" applyNumberFormat="1" applyFill="1" applyBorder="1" applyAlignment="1">
      <alignment horizontal="center"/>
    </xf>
    <xf numFmtId="165" fontId="0" fillId="9" borderId="1" xfId="0" applyNumberFormat="1" applyFill="1" applyBorder="1" applyAlignment="1">
      <alignment horizontal="center"/>
    </xf>
    <xf numFmtId="0" fontId="0" fillId="9" borderId="0" xfId="0" applyFill="1" applyBorder="1"/>
    <xf numFmtId="0" fontId="0" fillId="6" borderId="0" xfId="0" applyFill="1" applyBorder="1"/>
    <xf numFmtId="3" fontId="0" fillId="0" borderId="0" xfId="0" applyNumberFormat="1" applyFill="1" applyBorder="1" applyAlignment="1">
      <alignment horizontal="center"/>
    </xf>
    <xf numFmtId="3" fontId="0" fillId="5" borderId="0" xfId="0" applyNumberFormat="1" applyFill="1" applyBorder="1" applyAlignment="1">
      <alignment horizontal="center"/>
    </xf>
    <xf numFmtId="3" fontId="0" fillId="9" borderId="0" xfId="0" applyNumberFormat="1" applyFill="1" applyBorder="1" applyAlignment="1">
      <alignment horizontal="center"/>
    </xf>
    <xf numFmtId="3" fontId="0" fillId="6" borderId="0" xfId="0" applyNumberFormat="1" applyFill="1" applyBorder="1" applyAlignment="1">
      <alignment horizontal="center"/>
    </xf>
    <xf numFmtId="0" fontId="2" fillId="0" borderId="0" xfId="0" applyFont="1" applyFill="1" applyBorder="1" applyAlignment="1">
      <alignment horizontal="center"/>
    </xf>
    <xf numFmtId="164" fontId="0" fillId="0" borderId="0" xfId="0" applyNumberFormat="1" applyFill="1" applyBorder="1" applyAlignment="1">
      <alignment horizontal="center"/>
    </xf>
    <xf numFmtId="164" fontId="0" fillId="5" borderId="0" xfId="0" applyNumberFormat="1" applyFill="1" applyBorder="1" applyAlignment="1">
      <alignment horizontal="center"/>
    </xf>
    <xf numFmtId="164" fontId="0" fillId="9" borderId="0" xfId="0" applyNumberFormat="1" applyFill="1" applyBorder="1" applyAlignment="1">
      <alignment horizontal="center"/>
    </xf>
    <xf numFmtId="164" fontId="0" fillId="6" borderId="0" xfId="0" applyNumberFormat="1" applyFill="1" applyBorder="1" applyAlignment="1">
      <alignment horizontal="center"/>
    </xf>
    <xf numFmtId="164" fontId="0" fillId="3" borderId="0" xfId="0" applyNumberFormat="1" applyFill="1" applyBorder="1"/>
    <xf numFmtId="0" fontId="2" fillId="0" borderId="6" xfId="0" applyFont="1" applyFill="1" applyBorder="1" applyAlignment="1">
      <alignment horizontal="center"/>
    </xf>
    <xf numFmtId="0" fontId="2" fillId="0" borderId="7" xfId="0" applyFont="1" applyFill="1" applyBorder="1" applyAlignment="1">
      <alignment horizontal="center"/>
    </xf>
    <xf numFmtId="3" fontId="0" fillId="0" borderId="6" xfId="0" applyNumberFormat="1" applyFill="1" applyBorder="1" applyAlignment="1">
      <alignment horizontal="center"/>
    </xf>
    <xf numFmtId="3" fontId="0" fillId="0" borderId="7" xfId="0" applyNumberFormat="1" applyFill="1" applyBorder="1" applyAlignment="1">
      <alignment horizontal="center"/>
    </xf>
    <xf numFmtId="3" fontId="0" fillId="5" borderId="6" xfId="0" applyNumberFormat="1" applyFill="1" applyBorder="1" applyAlignment="1">
      <alignment horizontal="center"/>
    </xf>
    <xf numFmtId="3" fontId="0" fillId="5" borderId="7" xfId="0" applyNumberFormat="1" applyFill="1" applyBorder="1" applyAlignment="1">
      <alignment horizontal="center"/>
    </xf>
    <xf numFmtId="3" fontId="0" fillId="6" borderId="6" xfId="0" applyNumberFormat="1" applyFill="1" applyBorder="1" applyAlignment="1">
      <alignment horizontal="center"/>
    </xf>
    <xf numFmtId="3" fontId="0" fillId="6" borderId="7" xfId="0" applyNumberFormat="1" applyFill="1" applyBorder="1" applyAlignment="1">
      <alignment horizontal="center"/>
    </xf>
    <xf numFmtId="3" fontId="0" fillId="9" borderId="6" xfId="0" applyNumberFormat="1" applyFill="1" applyBorder="1" applyAlignment="1">
      <alignment horizontal="center"/>
    </xf>
    <xf numFmtId="3" fontId="0" fillId="9" borderId="7" xfId="0" applyNumberFormat="1" applyFill="1" applyBorder="1" applyAlignment="1">
      <alignment horizontal="center"/>
    </xf>
    <xf numFmtId="3" fontId="0" fillId="0" borderId="8" xfId="0" applyNumberFormat="1" applyFill="1" applyBorder="1" applyAlignment="1">
      <alignment horizontal="center"/>
    </xf>
    <xf numFmtId="3" fontId="0" fillId="0" borderId="13" xfId="0" applyNumberFormat="1" applyFill="1" applyBorder="1" applyAlignment="1">
      <alignment horizontal="center"/>
    </xf>
    <xf numFmtId="3" fontId="0" fillId="0" borderId="9" xfId="0" applyNumberFormat="1" applyFill="1" applyBorder="1" applyAlignment="1">
      <alignment horizontal="center"/>
    </xf>
    <xf numFmtId="164" fontId="0" fillId="0" borderId="6" xfId="0" applyNumberFormat="1" applyFill="1" applyBorder="1" applyAlignment="1">
      <alignment horizontal="center"/>
    </xf>
    <xf numFmtId="164" fontId="0" fillId="0" borderId="7" xfId="0" applyNumberFormat="1" applyFill="1" applyBorder="1" applyAlignment="1">
      <alignment horizontal="center"/>
    </xf>
    <xf numFmtId="164" fontId="0" fillId="5" borderId="6" xfId="0" applyNumberFormat="1" applyFill="1" applyBorder="1" applyAlignment="1">
      <alignment horizontal="center"/>
    </xf>
    <xf numFmtId="164" fontId="0" fillId="5" borderId="7" xfId="0" applyNumberFormat="1" applyFill="1" applyBorder="1" applyAlignment="1">
      <alignment horizontal="center"/>
    </xf>
    <xf numFmtId="164" fontId="0" fillId="6" borderId="6" xfId="0" applyNumberFormat="1" applyFill="1" applyBorder="1" applyAlignment="1">
      <alignment horizontal="center"/>
    </xf>
    <xf numFmtId="164" fontId="0" fillId="6" borderId="7" xfId="0" applyNumberFormat="1" applyFill="1" applyBorder="1" applyAlignment="1">
      <alignment horizontal="center"/>
    </xf>
    <xf numFmtId="164" fontId="0" fillId="9" borderId="6" xfId="0" applyNumberFormat="1" applyFill="1" applyBorder="1" applyAlignment="1">
      <alignment horizontal="center"/>
    </xf>
    <xf numFmtId="164" fontId="0" fillId="9" borderId="7" xfId="0" applyNumberFormat="1" applyFill="1" applyBorder="1" applyAlignment="1">
      <alignment horizontal="center"/>
    </xf>
    <xf numFmtId="164" fontId="0" fillId="0" borderId="8" xfId="0" applyNumberFormat="1" applyFill="1" applyBorder="1" applyAlignment="1">
      <alignment horizontal="center"/>
    </xf>
    <xf numFmtId="164" fontId="0" fillId="0" borderId="13" xfId="0" applyNumberFormat="1" applyFill="1" applyBorder="1" applyAlignment="1">
      <alignment horizontal="center"/>
    </xf>
    <xf numFmtId="164" fontId="0" fillId="0" borderId="9" xfId="0" applyNumberFormat="1" applyFill="1" applyBorder="1" applyAlignment="1">
      <alignment horizontal="center"/>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3" fontId="0" fillId="4" borderId="1" xfId="0" applyNumberFormat="1" applyFill="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68784263667666E-2"/>
          <c:y val="8.084067049165311E-3"/>
          <c:w val="0.92394627759841075"/>
          <c:h val="0.93854049043244725"/>
        </c:manualLayout>
      </c:layout>
      <c:barChart>
        <c:barDir val="bar"/>
        <c:grouping val="clustered"/>
        <c:varyColors val="0"/>
        <c:ser>
          <c:idx val="0"/>
          <c:order val="0"/>
          <c:spPr>
            <a:solidFill>
              <a:schemeClr val="accent1"/>
            </a:solidFill>
            <a:ln>
              <a:noFill/>
            </a:ln>
            <a:effectLst/>
          </c:spPr>
          <c:invertIfNegative val="0"/>
          <c:cat>
            <c:strRef>
              <c:f>'Figure 4_1.0'!$A$2:$A$33</c:f>
              <c:strCache>
                <c:ptCount val="32"/>
                <c:pt idx="0">
                  <c:v>Tucson, Arizona (1990; 2014)</c:v>
                </c:pt>
                <c:pt idx="1">
                  <c:v>Madison, Wisconsin (2010; 2014)</c:v>
                </c:pt>
                <c:pt idx="2">
                  <c:v>Pittsburgh, Pennsylvania (2003; 2013)</c:v>
                </c:pt>
                <c:pt idx="3">
                  <c:v>Columbus, Ohio (2013; 2015)</c:v>
                </c:pt>
                <c:pt idx="4">
                  <c:v>Chicago, Illinois (1990; 2015)</c:v>
                </c:pt>
                <c:pt idx="5">
                  <c:v>Philadelphia, Pennsylvania (2006; 2012)</c:v>
                </c:pt>
                <c:pt idx="6">
                  <c:v>Cleveland, Ohio (2010; 2016)</c:v>
                </c:pt>
                <c:pt idx="7">
                  <c:v>Kansas City, Missouri (2000; 2013)</c:v>
                </c:pt>
                <c:pt idx="8">
                  <c:v>Phoenix, Arizona (2012; 2016)</c:v>
                </c:pt>
                <c:pt idx="9">
                  <c:v>Baltimore, Maryland (2010; 2014)</c:v>
                </c:pt>
                <c:pt idx="10">
                  <c:v>Atlanta, Georgia (2009; 2013)</c:v>
                </c:pt>
                <c:pt idx="11">
                  <c:v>Seattle, Washington (2008; 2016)</c:v>
                </c:pt>
                <c:pt idx="12">
                  <c:v>Chula Vista, California (2005; 2014)</c:v>
                </c:pt>
                <c:pt idx="13">
                  <c:v>Fremont, California (2005; 2010)</c:v>
                </c:pt>
                <c:pt idx="14">
                  <c:v>Louisville, Kentucky (2010; 2016)</c:v>
                </c:pt>
                <c:pt idx="15">
                  <c:v>St. Louis, Missouri (2005; 2015)</c:v>
                </c:pt>
                <c:pt idx="16">
                  <c:v>Austin, Texas (2015; 2016)</c:v>
                </c:pt>
                <c:pt idx="17">
                  <c:v>Riverside, California (2007; 2010)</c:v>
                </c:pt>
                <c:pt idx="18">
                  <c:v>Boston, Massachusetts (2005; 2016)</c:v>
                </c:pt>
                <c:pt idx="19">
                  <c:v>Richmond, Virginia (2008; 2015)</c:v>
                </c:pt>
                <c:pt idx="20">
                  <c:v>Oakland, California (2005; 2015)</c:v>
                </c:pt>
                <c:pt idx="21">
                  <c:v>New York, New York (2005; 2017)</c:v>
                </c:pt>
                <c:pt idx="22">
                  <c:v>Cincinnati, Ohio (2006; 2015)</c:v>
                </c:pt>
                <c:pt idx="23">
                  <c:v>Denver, Colorado (2005; 2016)</c:v>
                </c:pt>
                <c:pt idx="24">
                  <c:v>Minneapolis, Minnesota (2006; 2016)</c:v>
                </c:pt>
                <c:pt idx="25">
                  <c:v>Portland, Oregon (1990; 2014)</c:v>
                </c:pt>
                <c:pt idx="26">
                  <c:v>San Diego, California (2010; 2017)</c:v>
                </c:pt>
                <c:pt idx="27">
                  <c:v>Greensboro, North Carolina (2010; 2013)</c:v>
                </c:pt>
                <c:pt idx="28">
                  <c:v>Durham, North Carolina (2005; 2015)</c:v>
                </c:pt>
                <c:pt idx="29">
                  <c:v>Washington, District of Columbia (2006; 2016)</c:v>
                </c:pt>
                <c:pt idx="30">
                  <c:v>San Francisco, California (1990; 2016)</c:v>
                </c:pt>
                <c:pt idx="31">
                  <c:v>Los Angeles, California (1990; 2013)</c:v>
                </c:pt>
              </c:strCache>
            </c:strRef>
          </c:cat>
          <c:val>
            <c:numRef>
              <c:f>'Figure 4_1.0'!$M$2:$M$33</c:f>
              <c:numCache>
                <c:formatCode>0.0</c:formatCode>
                <c:ptCount val="32"/>
                <c:pt idx="0">
                  <c:v>39.035119557484862</c:v>
                </c:pt>
                <c:pt idx="1">
                  <c:v>30.034365927999922</c:v>
                </c:pt>
                <c:pt idx="2">
                  <c:v>9.760010182860972</c:v>
                </c:pt>
                <c:pt idx="3">
                  <c:v>2.839001545350619</c:v>
                </c:pt>
                <c:pt idx="4">
                  <c:v>1.087860681114551</c:v>
                </c:pt>
                <c:pt idx="5">
                  <c:v>0.29760189573459717</c:v>
                </c:pt>
                <c:pt idx="6">
                  <c:v>-1.9540858692088456</c:v>
                </c:pt>
                <c:pt idx="7">
                  <c:v>-2.4078628017048636</c:v>
                </c:pt>
                <c:pt idx="8">
                  <c:v>-2.8746253763266139</c:v>
                </c:pt>
                <c:pt idx="9">
                  <c:v>-4.595307860623838</c:v>
                </c:pt>
                <c:pt idx="10">
                  <c:v>-5.2090950741347148</c:v>
                </c:pt>
                <c:pt idx="11">
                  <c:v>-5.9136605558840918</c:v>
                </c:pt>
                <c:pt idx="12">
                  <c:v>-6.2729816296985295</c:v>
                </c:pt>
                <c:pt idx="13">
                  <c:v>-8.6445783132530121</c:v>
                </c:pt>
                <c:pt idx="14">
                  <c:v>-10.099999157215777</c:v>
                </c:pt>
                <c:pt idx="15">
                  <c:v>-10.906724537698706</c:v>
                </c:pt>
                <c:pt idx="16">
                  <c:v>-11.184210526315789</c:v>
                </c:pt>
                <c:pt idx="17">
                  <c:v>-13.000013888585766</c:v>
                </c:pt>
                <c:pt idx="18">
                  <c:v>-13.978494623655912</c:v>
                </c:pt>
                <c:pt idx="19">
                  <c:v>-15.602928219193657</c:v>
                </c:pt>
                <c:pt idx="20">
                  <c:v>-16.561673519372746</c:v>
                </c:pt>
                <c:pt idx="21">
                  <c:v>-16.981838528200605</c:v>
                </c:pt>
                <c:pt idx="22">
                  <c:v>-17.588431295529851</c:v>
                </c:pt>
                <c:pt idx="23">
                  <c:v>-19.544106060606062</c:v>
                </c:pt>
                <c:pt idx="24">
                  <c:v>-20.4123148973794</c:v>
                </c:pt>
                <c:pt idx="25">
                  <c:v>-21.000004449655485</c:v>
                </c:pt>
                <c:pt idx="26">
                  <c:v>-21.771232375712486</c:v>
                </c:pt>
                <c:pt idx="27">
                  <c:v>-21.988982015016589</c:v>
                </c:pt>
                <c:pt idx="28">
                  <c:v>-24.532341138180556</c:v>
                </c:pt>
                <c:pt idx="29">
                  <c:v>-29.323308270676691</c:v>
                </c:pt>
                <c:pt idx="30">
                  <c:v>-30</c:v>
                </c:pt>
                <c:pt idx="31">
                  <c:v>-46.53826987060998</c:v>
                </c:pt>
              </c:numCache>
            </c:numRef>
          </c:val>
          <c:extLst>
            <c:ext xmlns:c16="http://schemas.microsoft.com/office/drawing/2014/chart" uri="{C3380CC4-5D6E-409C-BE32-E72D297353CC}">
              <c16:uniqueId val="{00000000-52F0-40A2-89A1-159A400389C6}"/>
            </c:ext>
          </c:extLst>
        </c:ser>
        <c:dLbls>
          <c:showLegendKey val="0"/>
          <c:showVal val="0"/>
          <c:showCatName val="0"/>
          <c:showSerName val="0"/>
          <c:showPercent val="0"/>
          <c:showBubbleSize val="0"/>
        </c:dLbls>
        <c:gapWidth val="182"/>
        <c:axId val="363359984"/>
        <c:axId val="363361232"/>
      </c:barChart>
      <c:catAx>
        <c:axId val="3633599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361232"/>
        <c:crosses val="autoZero"/>
        <c:auto val="1"/>
        <c:lblAlgn val="ctr"/>
        <c:lblOffset val="100"/>
        <c:noMultiLvlLbl val="0"/>
      </c:catAx>
      <c:valAx>
        <c:axId val="363361232"/>
        <c:scaling>
          <c:orientation val="minMax"/>
          <c:max val="40"/>
          <c:min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Change in Emissions Between Most Recent Inventory and Baseline</a:t>
                </a:r>
                <a:r>
                  <a:rPr lang="en-US" baseline="0"/>
                  <a:t> Emissions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359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4469470385969"/>
          <c:y val="2.4024021958334401E-2"/>
          <c:w val="0.62732832814502837"/>
          <c:h val="0.8964710826957738"/>
        </c:manualLayout>
      </c:layout>
      <c:barChart>
        <c:barDir val="bar"/>
        <c:grouping val="clustered"/>
        <c:varyColors val="0"/>
        <c:ser>
          <c:idx val="0"/>
          <c:order val="0"/>
          <c:spPr>
            <a:solidFill>
              <a:schemeClr val="accent1"/>
            </a:solidFill>
            <a:ln>
              <a:noFill/>
            </a:ln>
            <a:effectLst/>
          </c:spPr>
          <c:invertIfNegative val="0"/>
          <c:cat>
            <c:strRef>
              <c:f>'Figure 5_1.0'!$A$2:$A$33</c:f>
              <c:strCache>
                <c:ptCount val="32"/>
                <c:pt idx="0">
                  <c:v>Chicago, Illinois (2015)</c:v>
                </c:pt>
                <c:pt idx="1">
                  <c:v>Tucson, Arizona (2014)</c:v>
                </c:pt>
                <c:pt idx="2">
                  <c:v>Madison, Wisconsin (2014)</c:v>
                </c:pt>
                <c:pt idx="3">
                  <c:v>Pittsburgh, Pennsylvania (2013)</c:v>
                </c:pt>
                <c:pt idx="4">
                  <c:v>Kansas City, Missouri (2013)</c:v>
                </c:pt>
                <c:pt idx="5">
                  <c:v>Chula Vista, California (2014)</c:v>
                </c:pt>
                <c:pt idx="6">
                  <c:v>Seattle, Washington (2016)</c:v>
                </c:pt>
                <c:pt idx="7">
                  <c:v>Portland, Oregon (2014)</c:v>
                </c:pt>
                <c:pt idx="8">
                  <c:v>Philadelphia, Pennsylvania (2012)</c:v>
                </c:pt>
                <c:pt idx="9">
                  <c:v>Cleveland, Ohio (2016)</c:v>
                </c:pt>
                <c:pt idx="10">
                  <c:v>St. Louis, Missouri (2015)</c:v>
                </c:pt>
                <c:pt idx="11">
                  <c:v>San Francisco, California (2016)</c:v>
                </c:pt>
                <c:pt idx="12">
                  <c:v>Boston, Massachusetts (2016)</c:v>
                </c:pt>
                <c:pt idx="13">
                  <c:v>Phoenix, Arizona (2016)</c:v>
                </c:pt>
                <c:pt idx="14">
                  <c:v>New York, New York (2017)</c:v>
                </c:pt>
                <c:pt idx="15">
                  <c:v>Columbus, Ohio (2015)</c:v>
                </c:pt>
                <c:pt idx="16">
                  <c:v>Atlanta, Georgia (2013)</c:v>
                </c:pt>
                <c:pt idx="17">
                  <c:v>Oakland, California (2015)</c:v>
                </c:pt>
                <c:pt idx="18">
                  <c:v>Louisville, Kentucky (2016)</c:v>
                </c:pt>
                <c:pt idx="19">
                  <c:v>Baltimore, Maryland (2014)</c:v>
                </c:pt>
                <c:pt idx="20">
                  <c:v>Denver, Colorado (2016)</c:v>
                </c:pt>
                <c:pt idx="21">
                  <c:v>Fremont, California (2010)</c:v>
                </c:pt>
                <c:pt idx="22">
                  <c:v>Cincinnati, Ohio (2015)</c:v>
                </c:pt>
                <c:pt idx="23">
                  <c:v>Minneapolis, Minnesota (2016)</c:v>
                </c:pt>
                <c:pt idx="24">
                  <c:v>Richmond, Virginia (2015)</c:v>
                </c:pt>
                <c:pt idx="25">
                  <c:v>Riverside, California (2010)</c:v>
                </c:pt>
                <c:pt idx="26">
                  <c:v>Austin, Texas (2016)</c:v>
                </c:pt>
                <c:pt idx="27">
                  <c:v>San Diego, California (2017)</c:v>
                </c:pt>
                <c:pt idx="28">
                  <c:v>Los Angeles, California (2013)</c:v>
                </c:pt>
                <c:pt idx="29">
                  <c:v>Durham, North Carolina (2015)</c:v>
                </c:pt>
                <c:pt idx="30">
                  <c:v>Washington, District of Columbia (2016)</c:v>
                </c:pt>
                <c:pt idx="31">
                  <c:v>Greensboro, North Carolina (2013)</c:v>
                </c:pt>
              </c:strCache>
            </c:strRef>
          </c:cat>
          <c:val>
            <c:numRef>
              <c:f>'Figure 5_1.0'!$N$2:$N$33</c:f>
              <c:numCache>
                <c:formatCode>0.0</c:formatCode>
                <c:ptCount val="32"/>
                <c:pt idx="0">
                  <c:v>51.631791021672043</c:v>
                </c:pt>
                <c:pt idx="1">
                  <c:v>47.28296563292885</c:v>
                </c:pt>
                <c:pt idx="2">
                  <c:v>41.341702095652089</c:v>
                </c:pt>
                <c:pt idx="3">
                  <c:v>32.274884066524805</c:v>
                </c:pt>
                <c:pt idx="4">
                  <c:v>23.222395452392952</c:v>
                </c:pt>
                <c:pt idx="5">
                  <c:v>16.866606446760041</c:v>
                </c:pt>
                <c:pt idx="6">
                  <c:v>16.224301666260889</c:v>
                </c:pt>
                <c:pt idx="7">
                  <c:v>16.169485703068823</c:v>
                </c:pt>
                <c:pt idx="8">
                  <c:v>12.578940903375557</c:v>
                </c:pt>
                <c:pt idx="9">
                  <c:v>11.345880681818182</c:v>
                </c:pt>
                <c:pt idx="10">
                  <c:v>8.3566863730691399</c:v>
                </c:pt>
                <c:pt idx="11">
                  <c:v>7.1428571428573093</c:v>
                </c:pt>
                <c:pt idx="12">
                  <c:v>6.9328105507040352</c:v>
                </c:pt>
                <c:pt idx="13">
                  <c:v>6.0564435545858588</c:v>
                </c:pt>
                <c:pt idx="14">
                  <c:v>4.6658286634113679</c:v>
                </c:pt>
                <c:pt idx="15">
                  <c:v>2.839001545350619</c:v>
                </c:pt>
                <c:pt idx="16">
                  <c:v>2.6087115176891986</c:v>
                </c:pt>
                <c:pt idx="17">
                  <c:v>2.3085747037664621</c:v>
                </c:pt>
                <c:pt idx="18">
                  <c:v>2.1590918668002521</c:v>
                </c:pt>
                <c:pt idx="19">
                  <c:v>1.4943533397618827</c:v>
                </c:pt>
                <c:pt idx="20">
                  <c:v>1.4232797589086852E-2</c:v>
                </c:pt>
                <c:pt idx="21">
                  <c:v>-0.33953997809416953</c:v>
                </c:pt>
                <c:pt idx="22">
                  <c:v>-0.49097082885051108</c:v>
                </c:pt>
                <c:pt idx="23">
                  <c:v>-2.726162652352603</c:v>
                </c:pt>
                <c:pt idx="24">
                  <c:v>-4.3183013210114432</c:v>
                </c:pt>
                <c:pt idx="25">
                  <c:v>-7.8571575667287448</c:v>
                </c:pt>
                <c:pt idx="26">
                  <c:v>-8.5719814241486052</c:v>
                </c:pt>
                <c:pt idx="27">
                  <c:v>-8.7391884924317118</c:v>
                </c:pt>
                <c:pt idx="28">
                  <c:v>-13.305302492881191</c:v>
                </c:pt>
                <c:pt idx="29">
                  <c:v>-14.241296747932456</c:v>
                </c:pt>
                <c:pt idx="30">
                  <c:v>-14.577408595400401</c:v>
                </c:pt>
                <c:pt idx="31">
                  <c:v>-21.988982015016589</c:v>
                </c:pt>
              </c:numCache>
            </c:numRef>
          </c:val>
          <c:extLst>
            <c:ext xmlns:c16="http://schemas.microsoft.com/office/drawing/2014/chart" uri="{C3380CC4-5D6E-409C-BE32-E72D297353CC}">
              <c16:uniqueId val="{00000000-FB62-4AFE-B305-668D3FE33151}"/>
            </c:ext>
          </c:extLst>
        </c:ser>
        <c:dLbls>
          <c:showLegendKey val="0"/>
          <c:showVal val="0"/>
          <c:showCatName val="0"/>
          <c:showSerName val="0"/>
          <c:showPercent val="0"/>
          <c:showBubbleSize val="0"/>
        </c:dLbls>
        <c:gapWidth val="182"/>
        <c:axId val="243431680"/>
        <c:axId val="208215216"/>
      </c:barChart>
      <c:catAx>
        <c:axId val="24343168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15216"/>
        <c:crosses val="autoZero"/>
        <c:auto val="1"/>
        <c:lblAlgn val="ctr"/>
        <c:lblOffset val="100"/>
        <c:noMultiLvlLbl val="0"/>
      </c:catAx>
      <c:valAx>
        <c:axId val="208215216"/>
        <c:scaling>
          <c:orientation val="minMax"/>
          <c:max val="60"/>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Difference Between Inventory Emissions and Target Emissions</a:t>
                </a:r>
              </a:p>
            </c:rich>
          </c:tx>
          <c:layout>
            <c:manualLayout>
              <c:xMode val="edge"/>
              <c:yMode val="edge"/>
              <c:x val="0.37050633787055687"/>
              <c:y val="0.962424159670838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431680"/>
        <c:crosses val="autoZero"/>
        <c:crossBetween val="between"/>
        <c:majorUnit val="1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9526</xdr:colOff>
      <xdr:row>0</xdr:row>
      <xdr:rowOff>690561</xdr:rowOff>
    </xdr:from>
    <xdr:to>
      <xdr:col>17</xdr:col>
      <xdr:colOff>821531</xdr:colOff>
      <xdr:row>41</xdr:row>
      <xdr:rowOff>11906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495300</xdr:colOff>
      <xdr:row>0</xdr:row>
      <xdr:rowOff>17461</xdr:rowOff>
    </xdr:from>
    <xdr:to>
      <xdr:col>26</xdr:col>
      <xdr:colOff>0</xdr:colOff>
      <xdr:row>33</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kolf/Dropbox%20(ASU)/Brookings%20Project/City%20GHG%20Targets%20and%20Progress_Final%20Deliverables/Summary%20of%20Reduction%20Targets%20and%20Avoided%20Emiss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r Key"/>
      <sheetName val="Summary of Pledges"/>
      <sheetName val="Avoided Emissions"/>
      <sheetName val=" Cumulative Avoided Emissions"/>
      <sheetName val="Links to Plans and Related Docs"/>
      <sheetName val="Figure 1"/>
      <sheetName val="Figure 2"/>
      <sheetName val="Figure 3"/>
    </sheetNames>
    <sheetDataSet>
      <sheetData sheetId="0" refreshError="1"/>
      <sheetData sheetId="1" refreshError="1"/>
      <sheetData sheetId="2" refreshError="1"/>
      <sheetData sheetId="3" refreshError="1">
        <row r="1">
          <cell r="A1" t="str">
            <v>This sheet estimates the cumulative emissions savings that would result of the course of the entire Climate Action Plan for each city. These are likely lower bound estimates b/c estimates for cumulative emissions without a climate action plan assume that baseline year emissions remain constant from year-to-year, while in reality they would like increase from year to-year due to population growth. Estimates are based on the final target for a given city (i.e., interim targets established by cities are not included in this analysis). The analysis done here is only for the cities that had both reduction targets and baseline emission estimates. The summary results are found in row 110-111</v>
          </cell>
        </row>
        <row r="2">
          <cell r="A2" t="str">
            <v>City</v>
          </cell>
          <cell r="F2" t="str">
            <v>Final Target Year</v>
          </cell>
          <cell r="H2" t="str">
            <v>Emission Level in Final Target Year
(Metric Tons CO2e)</v>
          </cell>
        </row>
        <row r="3">
          <cell r="A3" t="str">
            <v>Albuquerque, New Mexico</v>
          </cell>
          <cell r="F3"/>
          <cell r="H3"/>
        </row>
        <row r="4">
          <cell r="A4" t="str">
            <v>Anaheim, California</v>
          </cell>
          <cell r="F4">
            <v>2030</v>
          </cell>
          <cell r="H4">
            <v>1440000</v>
          </cell>
        </row>
        <row r="5">
          <cell r="A5" t="str">
            <v>Anchorage, Alaska</v>
          </cell>
          <cell r="F5"/>
          <cell r="H5"/>
        </row>
        <row r="6">
          <cell r="A6" t="str">
            <v>Arlington, Texas</v>
          </cell>
          <cell r="F6"/>
          <cell r="H6"/>
        </row>
        <row r="7">
          <cell r="A7" t="str">
            <v>Atlanta, Georgia</v>
          </cell>
          <cell r="F7">
            <v>2030</v>
          </cell>
          <cell r="H7">
            <v>5606401.7999999998</v>
          </cell>
          <cell r="AM7">
            <v>8632078.9619047642</v>
          </cell>
        </row>
        <row r="8">
          <cell r="A8" t="str">
            <v>Aurora, Colorado</v>
          </cell>
          <cell r="F8">
            <v>2025</v>
          </cell>
          <cell r="H8">
            <v>4169416.5</v>
          </cell>
        </row>
        <row r="9">
          <cell r="A9" t="str">
            <v>Austin, Texas</v>
          </cell>
          <cell r="F9">
            <v>2050</v>
          </cell>
          <cell r="H9">
            <v>0</v>
          </cell>
          <cell r="AP9">
            <v>14765714.285714285</v>
          </cell>
        </row>
        <row r="10">
          <cell r="A10" t="str">
            <v>Bakersfield, California</v>
          </cell>
          <cell r="F10"/>
          <cell r="H10"/>
        </row>
        <row r="11">
          <cell r="A11" t="str">
            <v>Baltimore, Maryland</v>
          </cell>
          <cell r="F11">
            <v>2020</v>
          </cell>
          <cell r="H11">
            <v>6442272.4000000004</v>
          </cell>
          <cell r="AN11">
            <v>7124395.3599999994</v>
          </cell>
        </row>
        <row r="12">
          <cell r="A12" t="str">
            <v>Baton Rouge, Louisiana</v>
          </cell>
          <cell r="F12"/>
          <cell r="H12"/>
        </row>
        <row r="13">
          <cell r="A13" t="str">
            <v>Boise City, Idaho</v>
          </cell>
          <cell r="F13"/>
          <cell r="H13"/>
        </row>
        <row r="14">
          <cell r="A14" t="str">
            <v>Boston, Massachusetts</v>
          </cell>
          <cell r="F14">
            <v>2050</v>
          </cell>
          <cell r="H14">
            <v>1488000</v>
          </cell>
          <cell r="AP14">
            <v>5985066.6666666633</v>
          </cell>
        </row>
        <row r="15">
          <cell r="A15" t="str">
            <v>Buffalo, New York</v>
          </cell>
          <cell r="F15"/>
          <cell r="H15"/>
        </row>
        <row r="16">
          <cell r="A16" t="str">
            <v>Chandler, Arizona</v>
          </cell>
          <cell r="F16"/>
          <cell r="H16"/>
        </row>
        <row r="17">
          <cell r="A17" t="str">
            <v>Charlotte, North Carolina</v>
          </cell>
          <cell r="F17"/>
          <cell r="H17"/>
        </row>
        <row r="18">
          <cell r="A18" t="str">
            <v>Chesapeake, Virginia</v>
          </cell>
          <cell r="F18"/>
          <cell r="H18"/>
        </row>
        <row r="19">
          <cell r="A19" t="str">
            <v>Chicago, Illinois</v>
          </cell>
          <cell r="F19">
            <v>2050</v>
          </cell>
          <cell r="H19">
            <v>6460000</v>
          </cell>
          <cell r="AO19">
            <v>21533333.333333302</v>
          </cell>
        </row>
        <row r="20">
          <cell r="A20" t="str">
            <v>Chula Vista, California</v>
          </cell>
          <cell r="F20">
            <v>2030</v>
          </cell>
          <cell r="H20">
            <v>599908.49999999988</v>
          </cell>
          <cell r="AN20">
            <v>1069170.2599999991</v>
          </cell>
        </row>
        <row r="21">
          <cell r="A21" t="str">
            <v>Cincinnati, Ohio</v>
          </cell>
          <cell r="F21">
            <v>2050</v>
          </cell>
          <cell r="H21">
            <v>1420782.08</v>
          </cell>
          <cell r="AO21">
            <v>7354161.7890909072</v>
          </cell>
        </row>
        <row r="22">
          <cell r="A22" t="str">
            <v>Cleveland, Ohio</v>
          </cell>
          <cell r="F22">
            <v>2050</v>
          </cell>
          <cell r="H22">
            <v>2560000</v>
          </cell>
          <cell r="AP22">
            <v>11264000</v>
          </cell>
        </row>
        <row r="23">
          <cell r="A23" t="str">
            <v>Colorado Springs, Colorado</v>
          </cell>
          <cell r="F23"/>
          <cell r="H23"/>
        </row>
        <row r="24">
          <cell r="A24" t="str">
            <v>Columbus, Ohio</v>
          </cell>
          <cell r="F24">
            <v>2020</v>
          </cell>
          <cell r="H24">
            <v>8720868.8000000007</v>
          </cell>
          <cell r="AO24">
            <v>10901086</v>
          </cell>
        </row>
        <row r="25">
          <cell r="A25" t="str">
            <v>Corpus Christi, Texas</v>
          </cell>
          <cell r="F25"/>
          <cell r="H25"/>
        </row>
        <row r="26">
          <cell r="A26" t="str">
            <v>Dallas, Texas</v>
          </cell>
          <cell r="F26"/>
          <cell r="H26"/>
        </row>
        <row r="27">
          <cell r="A27" t="str">
            <v>Denver, Colorado</v>
          </cell>
          <cell r="F27">
            <v>2050</v>
          </cell>
          <cell r="H27">
            <v>2640000</v>
          </cell>
          <cell r="AP27">
            <v>10618666.666666673</v>
          </cell>
        </row>
        <row r="28">
          <cell r="A28" t="str">
            <v>Des Moines, Iowa</v>
          </cell>
          <cell r="F28"/>
          <cell r="H28"/>
        </row>
        <row r="29">
          <cell r="A29" t="str">
            <v>Detroit, Michigan</v>
          </cell>
          <cell r="F29"/>
          <cell r="H29"/>
        </row>
        <row r="30">
          <cell r="A30" t="str">
            <v>Durham, North Carolina</v>
          </cell>
          <cell r="F30">
            <v>2030</v>
          </cell>
          <cell r="H30">
            <v>4341968.4000000004</v>
          </cell>
          <cell r="AO30">
            <v>5458474.5600000005</v>
          </cell>
        </row>
        <row r="31">
          <cell r="A31" t="str">
            <v>El Paso, Texas</v>
          </cell>
          <cell r="F31"/>
          <cell r="H31"/>
        </row>
        <row r="32">
          <cell r="A32" t="str">
            <v>Fort Wayne, Indiana</v>
          </cell>
          <cell r="F32"/>
          <cell r="H32"/>
        </row>
        <row r="33">
          <cell r="A33" t="str">
            <v>Fort Worth, Texas</v>
          </cell>
          <cell r="F33"/>
          <cell r="H33"/>
        </row>
        <row r="34">
          <cell r="A34" t="str">
            <v>Fremont, California</v>
          </cell>
          <cell r="F34">
            <v>2020</v>
          </cell>
          <cell r="H34">
            <v>1245000</v>
          </cell>
          <cell r="AJ34">
            <v>1521666.6666666663</v>
          </cell>
        </row>
        <row r="35">
          <cell r="A35" t="str">
            <v>Fresno, California</v>
          </cell>
          <cell r="F35"/>
          <cell r="H35"/>
        </row>
        <row r="36">
          <cell r="A36" t="str">
            <v>Garland, Texas</v>
          </cell>
          <cell r="F36"/>
          <cell r="H36"/>
        </row>
        <row r="37">
          <cell r="A37" t="str">
            <v>Gilbert, Arizona</v>
          </cell>
          <cell r="F37"/>
          <cell r="H37"/>
        </row>
        <row r="38">
          <cell r="A38" t="str">
            <v>Glendale, Arizona</v>
          </cell>
          <cell r="F38"/>
          <cell r="H38"/>
        </row>
        <row r="39">
          <cell r="A39" t="str">
            <v>Greensboro, North Carolina</v>
          </cell>
          <cell r="F39">
            <v>2020</v>
          </cell>
          <cell r="H39">
            <v>5552964.4130999995</v>
          </cell>
        </row>
        <row r="40">
          <cell r="A40" t="str">
            <v>Henderson, Nevada</v>
          </cell>
          <cell r="F40"/>
          <cell r="H40"/>
        </row>
        <row r="41">
          <cell r="A41" t="str">
            <v>Hialeah, Florida</v>
          </cell>
          <cell r="F41"/>
          <cell r="H41"/>
        </row>
        <row r="42">
          <cell r="A42" t="str">
            <v>Honolulu, Hawaii</v>
          </cell>
          <cell r="F42"/>
          <cell r="H42"/>
        </row>
        <row r="43">
          <cell r="A43" t="str">
            <v>Houston, Texas</v>
          </cell>
          <cell r="F43"/>
          <cell r="H43"/>
        </row>
        <row r="44">
          <cell r="A44" t="str">
            <v>Indianapolis, Indiana</v>
          </cell>
          <cell r="F44">
            <v>2050</v>
          </cell>
          <cell r="H44">
            <v>0</v>
          </cell>
        </row>
        <row r="45">
          <cell r="A45" t="str">
            <v>Irvine, California</v>
          </cell>
          <cell r="F45"/>
          <cell r="H45"/>
        </row>
        <row r="46">
          <cell r="A46" t="str">
            <v>Irving, Texas</v>
          </cell>
          <cell r="F46"/>
          <cell r="H46"/>
        </row>
        <row r="47">
          <cell r="A47" t="str">
            <v>Jacksonville, Florida</v>
          </cell>
          <cell r="F47"/>
          <cell r="H47"/>
        </row>
        <row r="48">
          <cell r="A48" t="str">
            <v>Jersey City, New Jersey</v>
          </cell>
          <cell r="F48"/>
          <cell r="H48"/>
        </row>
        <row r="49">
          <cell r="A49" t="str">
            <v>Kansas City, Missouri</v>
          </cell>
          <cell r="F49">
            <v>2050</v>
          </cell>
          <cell r="H49">
            <v>2171012.4000000004</v>
          </cell>
          <cell r="AM49">
            <v>8597209.1039999928</v>
          </cell>
        </row>
        <row r="50">
          <cell r="A50" t="str">
            <v>Laredo, Texas</v>
          </cell>
          <cell r="F50"/>
          <cell r="H50"/>
        </row>
        <row r="51">
          <cell r="A51" t="str">
            <v>Las Vegas, Nevada</v>
          </cell>
          <cell r="F51"/>
          <cell r="H51"/>
        </row>
        <row r="52">
          <cell r="A52" t="str">
            <v>Lexington, Kentucky</v>
          </cell>
          <cell r="F52"/>
          <cell r="H52"/>
        </row>
        <row r="53">
          <cell r="A53" t="str">
            <v>Lincoln, Nebraska</v>
          </cell>
          <cell r="F53"/>
          <cell r="H53"/>
        </row>
        <row r="54">
          <cell r="A54" t="str">
            <v>Long Beach, California</v>
          </cell>
          <cell r="F54"/>
          <cell r="H54"/>
        </row>
        <row r="55">
          <cell r="A55" t="str">
            <v>Los Angeles, California</v>
          </cell>
          <cell r="F55">
            <v>2050</v>
          </cell>
          <cell r="H55">
            <v>0</v>
          </cell>
          <cell r="AM55">
            <v>33361666.66666672</v>
          </cell>
        </row>
        <row r="56">
          <cell r="A56" t="str">
            <v>Louisville, Kentucky</v>
          </cell>
          <cell r="F56">
            <v>2050</v>
          </cell>
          <cell r="H56">
            <v>3559630</v>
          </cell>
          <cell r="AP56">
            <v>15662372</v>
          </cell>
        </row>
        <row r="57">
          <cell r="A57" t="str">
            <v>Lubbock, Texas</v>
          </cell>
          <cell r="F57"/>
          <cell r="H57"/>
        </row>
        <row r="58">
          <cell r="A58" t="str">
            <v>Madison, Wisconsin</v>
          </cell>
          <cell r="F58">
            <v>2050</v>
          </cell>
          <cell r="H58">
            <v>717454.79999999981</v>
          </cell>
          <cell r="AN58">
            <v>3300292.08</v>
          </cell>
        </row>
        <row r="59">
          <cell r="A59" t="str">
            <v>Memphis, Tennessee</v>
          </cell>
          <cell r="F59"/>
          <cell r="H59"/>
        </row>
        <row r="60">
          <cell r="A60" t="str">
            <v>Mesa, Arizona</v>
          </cell>
          <cell r="F60"/>
          <cell r="H60"/>
        </row>
        <row r="61">
          <cell r="A61" t="str">
            <v>Miami, Florida</v>
          </cell>
          <cell r="F61">
            <v>2020</v>
          </cell>
          <cell r="H61">
            <v>3600000</v>
          </cell>
        </row>
        <row r="62">
          <cell r="A62" t="str">
            <v>Milwaukee, Wisconsin</v>
          </cell>
          <cell r="F62"/>
          <cell r="H62"/>
        </row>
        <row r="63">
          <cell r="A63" t="str">
            <v>Minneapolis, Minnesota</v>
          </cell>
          <cell r="F63">
            <v>2050</v>
          </cell>
          <cell r="H63">
            <v>1034655.7999999998</v>
          </cell>
          <cell r="AP63">
            <v>4232682.8181818184</v>
          </cell>
        </row>
        <row r="64">
          <cell r="A64" t="str">
            <v>Nashville, Tennessee</v>
          </cell>
          <cell r="F64">
            <v>2050</v>
          </cell>
          <cell r="H64">
            <v>4038387.6000000015</v>
          </cell>
        </row>
        <row r="65">
          <cell r="A65" t="str">
            <v>New Orleans, Louisiana</v>
          </cell>
          <cell r="F65">
            <v>2030</v>
          </cell>
          <cell r="H65">
            <v>1803099.5</v>
          </cell>
        </row>
        <row r="66">
          <cell r="A66" t="str">
            <v>New York, New York</v>
          </cell>
          <cell r="F66">
            <v>2050</v>
          </cell>
          <cell r="H66">
            <v>11840000</v>
          </cell>
          <cell r="AQ66">
            <v>48433118.666666627</v>
          </cell>
        </row>
        <row r="67">
          <cell r="A67" t="str">
            <v>Newark, New Jersey</v>
          </cell>
          <cell r="F67"/>
          <cell r="H67"/>
        </row>
        <row r="68">
          <cell r="A68" t="str">
            <v>Norfolk, Virginia</v>
          </cell>
          <cell r="F68"/>
          <cell r="H68"/>
        </row>
        <row r="69">
          <cell r="A69" t="str">
            <v>North Las Vegas, Nevada</v>
          </cell>
          <cell r="F69"/>
          <cell r="H69"/>
        </row>
        <row r="70">
          <cell r="A70" t="str">
            <v>Oakland, California</v>
          </cell>
          <cell r="F70">
            <v>2050</v>
          </cell>
          <cell r="H70">
            <v>508764.95000000019</v>
          </cell>
          <cell r="AO70">
            <v>2440741.6555555537</v>
          </cell>
        </row>
        <row r="71">
          <cell r="A71" t="str">
            <v>Oklahoma City, Oklahoma</v>
          </cell>
          <cell r="F71"/>
          <cell r="H71"/>
        </row>
        <row r="72">
          <cell r="A72" t="str">
            <v>Omaha, Nebraska</v>
          </cell>
          <cell r="F72"/>
          <cell r="H72"/>
        </row>
        <row r="73">
          <cell r="A73" t="str">
            <v>Orlando, Florida</v>
          </cell>
          <cell r="F73">
            <v>2040</v>
          </cell>
          <cell r="H73">
            <v>526516.5</v>
          </cell>
        </row>
        <row r="74">
          <cell r="A74" t="str">
            <v>Philadelphia, Pennsylvania</v>
          </cell>
          <cell r="F74">
            <v>2050</v>
          </cell>
          <cell r="H74">
            <v>4220000</v>
          </cell>
          <cell r="AL74">
            <v>18798181.81818182</v>
          </cell>
        </row>
        <row r="75">
          <cell r="A75" t="str">
            <v>Phoenix, Arizona</v>
          </cell>
          <cell r="F75">
            <v>2050</v>
          </cell>
          <cell r="H75">
            <v>3229707.7999999989</v>
          </cell>
          <cell r="AP75">
            <v>14788662.031578951</v>
          </cell>
        </row>
        <row r="76">
          <cell r="A76" t="str">
            <v>Pittsburgh, Pennsylvania</v>
          </cell>
          <cell r="F76">
            <v>2050</v>
          </cell>
          <cell r="H76">
            <v>961615.79999999981</v>
          </cell>
          <cell r="AM76">
            <v>3989682.5744680837</v>
          </cell>
        </row>
        <row r="77">
          <cell r="A77" t="str">
            <v>Plano, Texas</v>
          </cell>
          <cell r="F77"/>
          <cell r="H77"/>
        </row>
        <row r="78">
          <cell r="A78" t="str">
            <v>Portland, Oregon</v>
          </cell>
          <cell r="F78">
            <v>2050</v>
          </cell>
          <cell r="H78">
            <v>1798000</v>
          </cell>
          <cell r="AN78">
            <v>6113199.9999999972</v>
          </cell>
        </row>
        <row r="79">
          <cell r="A79" t="str">
            <v>Raleigh, North Carolina</v>
          </cell>
          <cell r="F79"/>
          <cell r="H79"/>
        </row>
        <row r="80">
          <cell r="A80" t="str">
            <v>Reno, Nevada</v>
          </cell>
          <cell r="F80"/>
          <cell r="H80"/>
        </row>
        <row r="81">
          <cell r="A81" t="str">
            <v>Richmond, Virginia</v>
          </cell>
          <cell r="F81">
            <v>2050</v>
          </cell>
          <cell r="H81">
            <v>597530.19999999972</v>
          </cell>
          <cell r="AO81">
            <v>2979262.5333333323</v>
          </cell>
        </row>
        <row r="82">
          <cell r="A82" t="str">
            <v>Riverside, California</v>
          </cell>
          <cell r="F82">
            <v>2050</v>
          </cell>
          <cell r="H82">
            <v>604813.19999999972</v>
          </cell>
          <cell r="AJ82">
            <v>2855280.9209302319</v>
          </cell>
        </row>
        <row r="83">
          <cell r="A83" t="str">
            <v>Sacramento, California</v>
          </cell>
          <cell r="F83">
            <v>2050</v>
          </cell>
          <cell r="H83">
            <v>2369551.290000001</v>
          </cell>
        </row>
        <row r="84">
          <cell r="A84" t="str">
            <v>San Antonio, Texas</v>
          </cell>
          <cell r="F84">
            <v>2050</v>
          </cell>
          <cell r="H84">
            <v>0</v>
          </cell>
        </row>
        <row r="85">
          <cell r="A85" t="str">
            <v>San Diego, California</v>
          </cell>
          <cell r="F85">
            <v>2035</v>
          </cell>
          <cell r="H85">
            <v>6362646.5700000003</v>
          </cell>
          <cell r="AQ85">
            <v>11130735.999599997</v>
          </cell>
        </row>
        <row r="86">
          <cell r="A86" t="str">
            <v>San Francisco, California</v>
          </cell>
          <cell r="F86">
            <v>2050</v>
          </cell>
          <cell r="H86">
            <v>1600000</v>
          </cell>
          <cell r="AP86">
            <v>5226666.6666666586</v>
          </cell>
        </row>
        <row r="87">
          <cell r="A87" t="str">
            <v>San Jose, California</v>
          </cell>
          <cell r="F87"/>
          <cell r="H87"/>
        </row>
        <row r="88">
          <cell r="A88" t="str">
            <v>Santa Ana, California</v>
          </cell>
          <cell r="F88">
            <v>2035</v>
          </cell>
          <cell r="H88">
            <v>1371601.7000000002</v>
          </cell>
        </row>
        <row r="89">
          <cell r="A89" t="str">
            <v>Scottsdale, Arizona</v>
          </cell>
          <cell r="F89"/>
          <cell r="H89"/>
        </row>
        <row r="90">
          <cell r="A90" t="str">
            <v>Seattle, Washington</v>
          </cell>
          <cell r="F90">
            <v>2050</v>
          </cell>
          <cell r="H90">
            <v>0</v>
          </cell>
          <cell r="AP90">
            <v>2737809.5238095224</v>
          </cell>
        </row>
        <row r="91">
          <cell r="A91" t="str">
            <v>St. Louis, Missouri</v>
          </cell>
          <cell r="F91">
            <v>2050</v>
          </cell>
          <cell r="H91">
            <v>1616283.5999999996</v>
          </cell>
          <cell r="AO91">
            <v>6644721.4666666668</v>
          </cell>
        </row>
        <row r="92">
          <cell r="A92" t="str">
            <v>St. Paul, Minnesota</v>
          </cell>
          <cell r="F92">
            <v>2050</v>
          </cell>
          <cell r="H92">
            <v>0</v>
          </cell>
        </row>
        <row r="93">
          <cell r="A93" t="str">
            <v>St. Petersburg, Florida</v>
          </cell>
          <cell r="F93">
            <v>2050</v>
          </cell>
          <cell r="H93">
            <v>538633.19999999972</v>
          </cell>
        </row>
        <row r="94">
          <cell r="A94" t="str">
            <v>Stockton, California</v>
          </cell>
          <cell r="F94">
            <v>2020</v>
          </cell>
          <cell r="H94">
            <v>2124838.7999999998</v>
          </cell>
        </row>
        <row r="95">
          <cell r="A95" t="str">
            <v>Tampa, Florida</v>
          </cell>
          <cell r="F95">
            <v>2025</v>
          </cell>
          <cell r="H95">
            <v>7805760.9299999997</v>
          </cell>
        </row>
        <row r="96">
          <cell r="A96" t="str">
            <v>Toledo, Ohio</v>
          </cell>
          <cell r="F96"/>
          <cell r="H96"/>
        </row>
        <row r="97">
          <cell r="A97" t="str">
            <v>Tucson, Arizona</v>
          </cell>
          <cell r="F97">
            <v>2020</v>
          </cell>
          <cell r="H97">
            <v>4548080.37</v>
          </cell>
          <cell r="AN97">
            <v>4616546.0960000008</v>
          </cell>
        </row>
        <row r="98">
          <cell r="A98" t="str">
            <v>Tulsa, Oklahoma</v>
          </cell>
          <cell r="F98"/>
          <cell r="H98"/>
        </row>
        <row r="99">
          <cell r="A99" t="str">
            <v>Virginia Beach, Virginia</v>
          </cell>
          <cell r="F99"/>
          <cell r="H99"/>
        </row>
        <row r="100">
          <cell r="A100" t="str">
            <v>Washington, District of Columbia</v>
          </cell>
          <cell r="F100">
            <v>2050</v>
          </cell>
          <cell r="H100">
            <v>2020379</v>
          </cell>
          <cell r="AP100">
            <v>8803291.8181818165</v>
          </cell>
        </row>
        <row r="101">
          <cell r="A101" t="str">
            <v>Wichita, Kansas</v>
          </cell>
          <cell r="F101"/>
          <cell r="H101"/>
        </row>
        <row r="102">
          <cell r="A102" t="str">
            <v>Winston-Salem, North Carolina</v>
          </cell>
          <cell r="F102"/>
          <cell r="H102"/>
        </row>
        <row r="103">
          <cell r="F103"/>
          <cell r="H103"/>
        </row>
        <row r="104">
          <cell r="A104"/>
          <cell r="F104"/>
          <cell r="H104"/>
        </row>
        <row r="105">
          <cell r="F105">
            <v>2050</v>
          </cell>
          <cell r="H105">
            <v>1736763.6279154061</v>
          </cell>
        </row>
        <row r="109">
          <cell r="A109"/>
        </row>
        <row r="110">
          <cell r="A110" t="str">
            <v>Total Cumulative Avoided Emissions (Metric Tons CO2e)</v>
          </cell>
        </row>
        <row r="111">
          <cell r="A111" t="str">
            <v>Percent Reduction of Cumulative Emissions as a result of Climate Action Plans</v>
          </cell>
        </row>
        <row r="112">
          <cell r="A112"/>
        </row>
        <row r="113">
          <cell r="A113"/>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plan.lamayor.org/sites/default/files/pLAn_2019_final.pdf" TargetMode="External"/><Relationship Id="rId18" Type="http://schemas.openxmlformats.org/officeDocument/2006/relationships/hyperlink" Target="https://cao-94612.s3.amazonaws.com/documents/Oakland-2018-GHG-Emissions-Inventory-Report.pdf" TargetMode="External"/><Relationship Id="rId26" Type="http://schemas.openxmlformats.org/officeDocument/2006/relationships/hyperlink" Target="https://www.sandiego.gov/sites/default/files/city_of_san_diego_appendix_for_2018_cap_annual_report.pdf" TargetMode="External"/><Relationship Id="rId3" Type="http://schemas.openxmlformats.org/officeDocument/2006/relationships/hyperlink" Target="https://www.boston.gov/sites/default/files/imce-uploads/2018-09/boston_ghg_inventory_2005-2016.pdf" TargetMode="External"/><Relationship Id="rId21" Type="http://schemas.openxmlformats.org/officeDocument/2006/relationships/hyperlink" Target="http://apps.pittsburghpa.gov/redtail/images/606_PCAP_3_0_Draft-_9-26-17.pdf" TargetMode="External"/><Relationship Id="rId34" Type="http://schemas.openxmlformats.org/officeDocument/2006/relationships/hyperlink" Target="https://www.greensboro-nc.gov/home/showdocument?id=29091" TargetMode="External"/><Relationship Id="rId7" Type="http://schemas.openxmlformats.org/officeDocument/2006/relationships/hyperlink" Target="../../../../AppData/Roaming/Downloads/2016%20Annual%20Report.pdf" TargetMode="External"/><Relationship Id="rId12" Type="http://schemas.openxmlformats.org/officeDocument/2006/relationships/hyperlink" Target="https://data.lacity.org/A-Livable-and-Sustainable-City/2017-Community-Wide-Greenhouse-Gas-Emissions/kkrh-b4e3" TargetMode="External"/><Relationship Id="rId17" Type="http://schemas.openxmlformats.org/officeDocument/2006/relationships/hyperlink" Target="https://nyc-ghg-inventory.cusp.nyu.edu/" TargetMode="External"/><Relationship Id="rId25" Type="http://schemas.openxmlformats.org/officeDocument/2006/relationships/hyperlink" Target="https://riversideca.gov/planning/rrg/RRG-EPAP-CAP-Final-Draft-V2.pdf" TargetMode="External"/><Relationship Id="rId33" Type="http://schemas.openxmlformats.org/officeDocument/2006/relationships/hyperlink" Target="https://www.greensboro-nc.gov/home/showdocument?id=1202" TargetMode="External"/><Relationship Id="rId2" Type="http://schemas.openxmlformats.org/officeDocument/2006/relationships/hyperlink" Target="https://data.austintexas.gov/stories/s/2017-State-of-Our-Environment-Report-Climate-Chang/wkin-wnwu/" TargetMode="External"/><Relationship Id="rId16" Type="http://schemas.openxmlformats.org/officeDocument/2006/relationships/hyperlink" Target="http://www.minneapolismn.gov/sustainability/climate-action-goals/ghg-emissions" TargetMode="External"/><Relationship Id="rId20" Type="http://schemas.openxmlformats.org/officeDocument/2006/relationships/hyperlink" Target="https://www.phoenix.gov/oepsite/Documents/CofPHX-2016-CommunityGHGReport-ExecSumm-FINAL.pdf" TargetMode="External"/><Relationship Id="rId29" Type="http://schemas.openxmlformats.org/officeDocument/2006/relationships/hyperlink" Target="https://www.stpaul.gov/sites/default/files/Media%20Root/Mayor%27s%20Office/CLIMATE%20ACTION%20AND%20RESILIENCE%20PLAN_April%202019%20draft_0.pdf" TargetMode="External"/><Relationship Id="rId1" Type="http://schemas.openxmlformats.org/officeDocument/2006/relationships/hyperlink" Target="https://atlantaclimateactionplan.files.wordpress.com/2016/02/atlanta-climate-action-plan-07-23-2015.pdf" TargetMode="External"/><Relationship Id="rId6" Type="http://schemas.openxmlformats.org/officeDocument/2006/relationships/hyperlink" Target="https://d3n8a8pro7vhmx.cloudfront.net/sustainablecleveland/pages/56/attachments/original/1537452883/CAP_2018_Appendix_D_GHG_Inventory.pdf?1537452883" TargetMode="External"/><Relationship Id="rId11" Type="http://schemas.openxmlformats.org/officeDocument/2006/relationships/hyperlink" Target="https://data.kcmo.org/Sustainability/Community-Greenhouse-Gas-Inventory-Data/njyf-fmur/data" TargetMode="External"/><Relationship Id="rId24" Type="http://schemas.openxmlformats.org/officeDocument/2006/relationships/hyperlink" Target="http://www.richmondgov.com/Sustainability/documents/2017RVAgreen_ProgressReportSpreadsheet.pdf" TargetMode="External"/><Relationship Id="rId32" Type="http://schemas.openxmlformats.org/officeDocument/2006/relationships/hyperlink" Target="https://www.cincinnati-oh.gov/oes/assets/File/2018%20Green%20Cincinnati%20Plan(1).pdf" TargetMode="External"/><Relationship Id="rId5" Type="http://schemas.openxmlformats.org/officeDocument/2006/relationships/hyperlink" Target="https://www.chicago.gov/content/dam/city/progs/env/GHG_Inventory/CityofChicago_2015_GHG_Emissions_Inventory_Report.pdf" TargetMode="External"/><Relationship Id="rId15" Type="http://schemas.openxmlformats.org/officeDocument/2006/relationships/hyperlink" Target="http://www.repowermadison.org/wp-content/uploads/2017/05/2014GHG-Madison_Community-Final_Report.pdf" TargetMode="External"/><Relationship Id="rId23" Type="http://schemas.openxmlformats.org/officeDocument/2006/relationships/hyperlink" Target="https://www.portlandoregon.gov/bps/article/531984" TargetMode="External"/><Relationship Id="rId28" Type="http://schemas.openxmlformats.org/officeDocument/2006/relationships/hyperlink" Target="http://www.onestl.org/indicators/metric/greenhouse-gas-emissions" TargetMode="External"/><Relationship Id="rId10" Type="http://schemas.openxmlformats.org/officeDocument/2006/relationships/hyperlink" Target="https://fremont.gov/DocumentCenter/View/24248/Fremont-2010-GHG-Inventory-Update_January-2014" TargetMode="External"/><Relationship Id="rId19" Type="http://schemas.openxmlformats.org/officeDocument/2006/relationships/hyperlink" Target="https://www.phila.gov/documents/2012-citywide-greenhouse-gas-inventory/" TargetMode="External"/><Relationship Id="rId31" Type="http://schemas.openxmlformats.org/officeDocument/2006/relationships/hyperlink" Target="http://www.sustainabledc.org/wp-content/uploads/2019/04/sdc-2.0-Edits-V4_web.pdf" TargetMode="External"/><Relationship Id="rId4" Type="http://schemas.openxmlformats.org/officeDocument/2006/relationships/hyperlink" Target="https://www.chulavistaca.gov/home/showdocument?id=18245" TargetMode="External"/><Relationship Id="rId9" Type="http://schemas.openxmlformats.org/officeDocument/2006/relationships/hyperlink" Target="https://durhamnc.gov/DocumentCenter/View/24234/Durham-GHG-Progress-Report" TargetMode="External"/><Relationship Id="rId14" Type="http://schemas.openxmlformats.org/officeDocument/2006/relationships/hyperlink" Target="https://louisvilleky.gov/sites/default/files/sustainability/final_draft_louisville_2016_greenhouse_gas_inventory_report.pdf" TargetMode="External"/><Relationship Id="rId22" Type="http://schemas.openxmlformats.org/officeDocument/2006/relationships/hyperlink" Target="https://www.portlandoregon.gov/bps/article/636700" TargetMode="External"/><Relationship Id="rId27" Type="http://schemas.openxmlformats.org/officeDocument/2006/relationships/hyperlink" Target="https://www.seattle.gov/Documents/Departments/OSE/ClimateDocs/2016_SEA_GHG_Inventory_FINAL.pdf" TargetMode="External"/><Relationship Id="rId30" Type="http://schemas.openxmlformats.org/officeDocument/2006/relationships/hyperlink" Target="https://www.pagregion.com/documents/pagghgei2017.pdf" TargetMode="External"/><Relationship Id="rId35" Type="http://schemas.openxmlformats.org/officeDocument/2006/relationships/printerSettings" Target="../printerSettings/printerSettings1.bin"/><Relationship Id="rId8" Type="http://schemas.openxmlformats.org/officeDocument/2006/relationships/hyperlink" Target="https://ghgfootprint.com/denver/index.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sheetData>
    <row r="1" spans="1:2" x14ac:dyDescent="0.25">
      <c r="A1" s="19"/>
      <c r="B1" t="s">
        <v>158</v>
      </c>
    </row>
    <row r="2" spans="1:2" x14ac:dyDescent="0.25">
      <c r="A2" s="49"/>
      <c r="B2" t="s">
        <v>160</v>
      </c>
    </row>
    <row r="3" spans="1:2" x14ac:dyDescent="0.25">
      <c r="A3" s="15"/>
      <c r="B3"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zoomScale="70" zoomScaleNormal="70" workbookViewId="0">
      <selection activeCell="A16" sqref="A16"/>
    </sheetView>
  </sheetViews>
  <sheetFormatPr defaultColWidth="8.85546875" defaultRowHeight="15" x14ac:dyDescent="0.25"/>
  <cols>
    <col min="1" max="1" width="26.85546875" style="5" bestFit="1" customWidth="1"/>
    <col min="2" max="2" width="10.7109375" style="4" bestFit="1" customWidth="1"/>
    <col min="3" max="3" width="17" style="4" customWidth="1"/>
    <col min="4" max="4" width="25.28515625" style="12" bestFit="1" customWidth="1"/>
    <col min="5" max="11" width="13.7109375" style="4" customWidth="1"/>
    <col min="12" max="12" width="37.28515625" style="12" bestFit="1" customWidth="1"/>
    <col min="13" max="13" width="254.5703125" style="12" bestFit="1" customWidth="1"/>
    <col min="14" max="14" width="167" style="11" bestFit="1" customWidth="1"/>
    <col min="15" max="15" width="64.7109375" style="5" bestFit="1" customWidth="1"/>
    <col min="16" max="16384" width="8.85546875" style="5"/>
  </cols>
  <sheetData>
    <row r="1" spans="1:19" s="3" customFormat="1" ht="45" x14ac:dyDescent="0.25">
      <c r="A1" s="50" t="s">
        <v>0</v>
      </c>
      <c r="B1" s="50" t="s">
        <v>1</v>
      </c>
      <c r="C1" s="50" t="s">
        <v>2</v>
      </c>
      <c r="D1" s="50" t="s">
        <v>3</v>
      </c>
      <c r="E1" s="50" t="s">
        <v>4</v>
      </c>
      <c r="F1" s="50" t="s">
        <v>5</v>
      </c>
      <c r="G1" s="50" t="s">
        <v>6</v>
      </c>
      <c r="H1" s="50" t="s">
        <v>7</v>
      </c>
      <c r="I1" s="50" t="s">
        <v>8</v>
      </c>
      <c r="J1" s="50" t="s">
        <v>9</v>
      </c>
      <c r="K1" s="50" t="s">
        <v>80</v>
      </c>
      <c r="L1" s="50" t="s">
        <v>170</v>
      </c>
      <c r="M1" s="50" t="s">
        <v>157</v>
      </c>
      <c r="N1" s="111" t="s">
        <v>156</v>
      </c>
      <c r="O1" s="112"/>
      <c r="P1" s="2"/>
    </row>
    <row r="2" spans="1:19" s="8" customFormat="1" ht="15.75" customHeight="1" x14ac:dyDescent="0.25">
      <c r="A2" s="8" t="s">
        <v>10</v>
      </c>
      <c r="B2" s="9" t="s">
        <v>11</v>
      </c>
      <c r="C2" s="9">
        <v>1990</v>
      </c>
      <c r="D2" s="14">
        <v>2400000</v>
      </c>
      <c r="E2" s="13">
        <v>0.2</v>
      </c>
      <c r="F2" s="9">
        <v>2020</v>
      </c>
      <c r="G2" s="13">
        <v>0.4</v>
      </c>
      <c r="H2" s="9">
        <v>2030</v>
      </c>
      <c r="I2" s="9"/>
      <c r="J2" s="9"/>
      <c r="K2" s="9"/>
      <c r="L2" s="14"/>
      <c r="M2" s="14"/>
      <c r="N2" s="21"/>
    </row>
    <row r="3" spans="1:19" s="6" customFormat="1" x14ac:dyDescent="0.25">
      <c r="A3" s="6" t="s">
        <v>13</v>
      </c>
      <c r="B3" s="7" t="s">
        <v>14</v>
      </c>
      <c r="C3" s="7">
        <v>2009</v>
      </c>
      <c r="D3" s="16">
        <v>9344003</v>
      </c>
      <c r="E3" s="17">
        <v>0.2</v>
      </c>
      <c r="F3" s="7">
        <v>2020</v>
      </c>
      <c r="G3" s="17">
        <v>0.4</v>
      </c>
      <c r="H3" s="7">
        <v>2030</v>
      </c>
      <c r="I3" s="17"/>
      <c r="J3" s="7"/>
      <c r="K3" s="7">
        <v>2013</v>
      </c>
      <c r="L3" s="18">
        <v>8857265</v>
      </c>
      <c r="M3" s="18"/>
      <c r="N3" s="51" t="s">
        <v>82</v>
      </c>
    </row>
    <row r="4" spans="1:19" s="8" customFormat="1" x14ac:dyDescent="0.25">
      <c r="A4" s="8" t="s">
        <v>15</v>
      </c>
      <c r="B4" s="9" t="s">
        <v>16</v>
      </c>
      <c r="C4" s="9">
        <v>2007</v>
      </c>
      <c r="D4" s="14">
        <v>4632685</v>
      </c>
      <c r="E4" s="13">
        <v>0.1</v>
      </c>
      <c r="F4" s="9">
        <v>2025</v>
      </c>
      <c r="G4" s="9"/>
      <c r="H4" s="9"/>
      <c r="I4" s="9"/>
      <c r="J4" s="9"/>
      <c r="K4" s="9"/>
      <c r="L4" s="14"/>
      <c r="M4" s="14"/>
      <c r="N4" s="21"/>
    </row>
    <row r="5" spans="1:19" s="6" customFormat="1" x14ac:dyDescent="0.25">
      <c r="A5" s="6" t="s">
        <v>17</v>
      </c>
      <c r="B5" s="7" t="s">
        <v>12</v>
      </c>
      <c r="C5" s="7">
        <v>2015</v>
      </c>
      <c r="D5" s="18">
        <v>15200000</v>
      </c>
      <c r="E5" s="20">
        <v>0.26</v>
      </c>
      <c r="F5" s="7">
        <v>2020</v>
      </c>
      <c r="G5" s="20">
        <v>0.47</v>
      </c>
      <c r="H5" s="7">
        <v>2030</v>
      </c>
      <c r="I5" s="20">
        <v>1</v>
      </c>
      <c r="J5" s="7">
        <v>2050</v>
      </c>
      <c r="K5" s="7">
        <v>2016</v>
      </c>
      <c r="L5" s="18">
        <v>13500000</v>
      </c>
      <c r="M5" s="18"/>
      <c r="N5" s="51" t="s">
        <v>83</v>
      </c>
    </row>
    <row r="6" spans="1:19" s="6" customFormat="1" ht="17.25" customHeight="1" x14ac:dyDescent="0.25">
      <c r="A6" s="6" t="s">
        <v>18</v>
      </c>
      <c r="B6" s="7" t="s">
        <v>19</v>
      </c>
      <c r="C6" s="7">
        <v>2010</v>
      </c>
      <c r="D6" s="18">
        <v>7579144</v>
      </c>
      <c r="E6" s="17">
        <v>0.15</v>
      </c>
      <c r="F6" s="7">
        <v>2020</v>
      </c>
      <c r="G6" s="7"/>
      <c r="H6" s="7"/>
      <c r="I6" s="7"/>
      <c r="J6" s="7"/>
      <c r="K6" s="31">
        <v>2014</v>
      </c>
      <c r="L6" s="32">
        <v>7230859</v>
      </c>
      <c r="M6" s="63" t="s">
        <v>165</v>
      </c>
      <c r="N6" s="51"/>
      <c r="O6" s="51"/>
      <c r="P6" s="51"/>
      <c r="Q6" s="51"/>
      <c r="S6" s="51"/>
    </row>
    <row r="7" spans="1:19" s="6" customFormat="1" x14ac:dyDescent="0.25">
      <c r="A7" s="6" t="s">
        <v>21</v>
      </c>
      <c r="B7" s="7" t="s">
        <v>22</v>
      </c>
      <c r="C7" s="7">
        <v>2005</v>
      </c>
      <c r="D7" s="18">
        <v>7440000</v>
      </c>
      <c r="E7" s="17">
        <v>0.25</v>
      </c>
      <c r="F7" s="7">
        <v>2020</v>
      </c>
      <c r="G7" s="17">
        <v>0.8</v>
      </c>
      <c r="H7" s="7">
        <v>2050</v>
      </c>
      <c r="I7" s="7"/>
      <c r="J7" s="7"/>
      <c r="K7" s="7">
        <v>2016</v>
      </c>
      <c r="L7" s="18">
        <v>6400000</v>
      </c>
      <c r="M7" s="18"/>
      <c r="N7" s="51" t="s">
        <v>84</v>
      </c>
    </row>
    <row r="8" spans="1:19" s="6" customFormat="1" x14ac:dyDescent="0.25">
      <c r="A8" s="6" t="s">
        <v>27</v>
      </c>
      <c r="B8" s="7" t="s">
        <v>28</v>
      </c>
      <c r="C8" s="7">
        <v>1990</v>
      </c>
      <c r="D8" s="18">
        <v>32300000</v>
      </c>
      <c r="E8" s="17">
        <v>0.25</v>
      </c>
      <c r="F8" s="7">
        <v>2020</v>
      </c>
      <c r="G8" s="17">
        <v>0.8</v>
      </c>
      <c r="H8" s="7">
        <v>2050</v>
      </c>
      <c r="I8" s="7"/>
      <c r="J8" s="7"/>
      <c r="K8" s="7">
        <v>2015</v>
      </c>
      <c r="L8" s="18">
        <v>32651379</v>
      </c>
      <c r="M8" s="18"/>
      <c r="N8" s="51" t="s">
        <v>86</v>
      </c>
    </row>
    <row r="9" spans="1:19" s="6" customFormat="1" x14ac:dyDescent="0.25">
      <c r="A9" s="6" t="s">
        <v>29</v>
      </c>
      <c r="B9" s="7" t="s">
        <v>11</v>
      </c>
      <c r="C9" s="7">
        <v>2005</v>
      </c>
      <c r="D9" s="18">
        <v>1333130</v>
      </c>
      <c r="E9" s="17">
        <v>0.15</v>
      </c>
      <c r="F9" s="7">
        <v>2020</v>
      </c>
      <c r="G9" s="17">
        <v>0.55000000000000004</v>
      </c>
      <c r="H9" s="7">
        <v>2030</v>
      </c>
      <c r="I9" s="7"/>
      <c r="J9" s="7"/>
      <c r="K9" s="7">
        <v>2014</v>
      </c>
      <c r="L9" s="18">
        <v>1249503</v>
      </c>
      <c r="M9" s="18"/>
      <c r="N9" s="51" t="s">
        <v>85</v>
      </c>
    </row>
    <row r="10" spans="1:19" s="6" customFormat="1" x14ac:dyDescent="0.25">
      <c r="A10" s="6" t="s">
        <v>30</v>
      </c>
      <c r="B10" s="7" t="s">
        <v>31</v>
      </c>
      <c r="C10" s="28">
        <v>2006</v>
      </c>
      <c r="D10" s="47">
        <v>8879888</v>
      </c>
      <c r="E10" s="17">
        <v>0.4</v>
      </c>
      <c r="F10" s="7">
        <v>2028</v>
      </c>
      <c r="G10" s="17">
        <v>0.84</v>
      </c>
      <c r="H10" s="7">
        <v>2050</v>
      </c>
      <c r="I10" s="7"/>
      <c r="J10" s="7"/>
      <c r="K10" s="7">
        <v>2015</v>
      </c>
      <c r="L10" s="48">
        <v>7318055</v>
      </c>
      <c r="M10" s="62" t="s">
        <v>164</v>
      </c>
      <c r="N10" s="51" t="s">
        <v>155</v>
      </c>
    </row>
    <row r="11" spans="1:19" s="6" customFormat="1" x14ac:dyDescent="0.25">
      <c r="A11" s="6" t="s">
        <v>32</v>
      </c>
      <c r="B11" s="7" t="s">
        <v>31</v>
      </c>
      <c r="C11" s="7">
        <v>2010</v>
      </c>
      <c r="D11" s="18">
        <v>12791966</v>
      </c>
      <c r="E11" s="17">
        <v>0.16</v>
      </c>
      <c r="F11" s="7">
        <v>2020</v>
      </c>
      <c r="G11" s="17">
        <v>0.4</v>
      </c>
      <c r="H11" s="7">
        <v>2030</v>
      </c>
      <c r="I11" s="17">
        <v>0.8</v>
      </c>
      <c r="J11" s="7">
        <v>2050</v>
      </c>
      <c r="K11" s="7">
        <v>2016</v>
      </c>
      <c r="L11" s="18">
        <v>12542000</v>
      </c>
      <c r="M11" s="18"/>
      <c r="N11" s="51" t="s">
        <v>87</v>
      </c>
    </row>
    <row r="12" spans="1:19" s="6" customFormat="1" x14ac:dyDescent="0.25">
      <c r="A12" s="6" t="s">
        <v>33</v>
      </c>
      <c r="B12" s="7" t="s">
        <v>31</v>
      </c>
      <c r="C12" s="7">
        <v>2013</v>
      </c>
      <c r="D12" s="18">
        <v>10901086</v>
      </c>
      <c r="E12" s="17">
        <v>0.2</v>
      </c>
      <c r="F12" s="7">
        <v>2020</v>
      </c>
      <c r="G12" s="7"/>
      <c r="H12" s="7"/>
      <c r="I12" s="7"/>
      <c r="J12" s="7"/>
      <c r="K12" s="7">
        <v>2015</v>
      </c>
      <c r="L12" s="18">
        <v>11210568</v>
      </c>
      <c r="M12" s="18"/>
      <c r="N12" s="51" t="s">
        <v>88</v>
      </c>
    </row>
    <row r="13" spans="1:19" s="6" customFormat="1" x14ac:dyDescent="0.25">
      <c r="A13" s="6" t="s">
        <v>34</v>
      </c>
      <c r="B13" s="7" t="s">
        <v>16</v>
      </c>
      <c r="C13" s="7">
        <v>2005</v>
      </c>
      <c r="D13" s="18">
        <v>13200000</v>
      </c>
      <c r="E13" s="17">
        <v>0.45</v>
      </c>
      <c r="F13" s="7">
        <v>2030</v>
      </c>
      <c r="G13" s="17">
        <v>0.65</v>
      </c>
      <c r="H13" s="7">
        <v>2040</v>
      </c>
      <c r="I13" s="17">
        <v>0.8</v>
      </c>
      <c r="J13" s="7">
        <v>2050</v>
      </c>
      <c r="K13" s="7">
        <v>2016</v>
      </c>
      <c r="L13" s="18">
        <v>10620178</v>
      </c>
      <c r="M13" s="18"/>
      <c r="N13" s="51" t="s">
        <v>89</v>
      </c>
    </row>
    <row r="14" spans="1:19" s="6" customFormat="1" x14ac:dyDescent="0.25">
      <c r="A14" s="6" t="s">
        <v>35</v>
      </c>
      <c r="B14" s="7" t="s">
        <v>25</v>
      </c>
      <c r="C14" s="7">
        <v>2005</v>
      </c>
      <c r="D14" s="18">
        <v>6202812</v>
      </c>
      <c r="E14" s="17">
        <v>0.3</v>
      </c>
      <c r="F14" s="7">
        <v>2030</v>
      </c>
      <c r="G14" s="7"/>
      <c r="H14" s="7"/>
      <c r="I14" s="7"/>
      <c r="J14" s="7"/>
      <c r="K14" s="31">
        <v>2015</v>
      </c>
      <c r="L14" s="32">
        <v>4681117</v>
      </c>
      <c r="M14" s="63" t="s">
        <v>165</v>
      </c>
      <c r="N14" s="51" t="s">
        <v>90</v>
      </c>
    </row>
    <row r="15" spans="1:19" s="6" customFormat="1" x14ac:dyDescent="0.25">
      <c r="A15" s="6" t="s">
        <v>37</v>
      </c>
      <c r="B15" s="7" t="s">
        <v>11</v>
      </c>
      <c r="C15" s="7">
        <v>2005</v>
      </c>
      <c r="D15" s="18">
        <v>1660000</v>
      </c>
      <c r="E15" s="17">
        <v>0.25</v>
      </c>
      <c r="F15" s="7">
        <v>2020</v>
      </c>
      <c r="G15" s="7"/>
      <c r="H15" s="26"/>
      <c r="I15" s="7"/>
      <c r="J15" s="7"/>
      <c r="K15" s="7">
        <v>2010</v>
      </c>
      <c r="L15" s="18">
        <v>1516500</v>
      </c>
      <c r="M15" s="18"/>
      <c r="N15" s="51" t="s">
        <v>91</v>
      </c>
    </row>
    <row r="16" spans="1:19" s="6" customFormat="1" x14ac:dyDescent="0.25">
      <c r="A16" s="6" t="s">
        <v>38</v>
      </c>
      <c r="B16" s="7" t="s">
        <v>25</v>
      </c>
      <c r="C16" s="7">
        <v>2010</v>
      </c>
      <c r="D16" s="18">
        <v>5727000</v>
      </c>
      <c r="E16" s="17" t="s">
        <v>209</v>
      </c>
      <c r="F16" s="7">
        <v>2020</v>
      </c>
      <c r="G16" s="7"/>
      <c r="H16" s="18"/>
      <c r="I16" s="18"/>
      <c r="J16" s="7"/>
      <c r="K16" s="7">
        <v>2013</v>
      </c>
      <c r="L16" s="18">
        <v>4467691</v>
      </c>
      <c r="M16" s="118" t="s">
        <v>208</v>
      </c>
      <c r="N16" s="51" t="s">
        <v>206</v>
      </c>
      <c r="O16" s="51" t="s">
        <v>92</v>
      </c>
    </row>
    <row r="17" spans="1:15" s="22" customFormat="1" x14ac:dyDescent="0.25">
      <c r="A17" s="22" t="s">
        <v>40</v>
      </c>
      <c r="B17" s="23" t="s">
        <v>36</v>
      </c>
      <c r="C17" s="23">
        <v>2016</v>
      </c>
      <c r="D17" s="24">
        <v>14630253</v>
      </c>
      <c r="E17" s="23" t="s">
        <v>41</v>
      </c>
      <c r="F17" s="23">
        <v>2050</v>
      </c>
      <c r="G17" s="23"/>
      <c r="H17" s="23"/>
      <c r="I17" s="23"/>
      <c r="J17" s="23"/>
      <c r="L17" s="24"/>
      <c r="M17" s="30" t="s">
        <v>110</v>
      </c>
      <c r="N17" s="30"/>
    </row>
    <row r="18" spans="1:15" s="6" customFormat="1" x14ac:dyDescent="0.25">
      <c r="A18" s="6" t="s">
        <v>42</v>
      </c>
      <c r="B18" s="7" t="s">
        <v>43</v>
      </c>
      <c r="C18" s="7">
        <v>2000</v>
      </c>
      <c r="D18" s="18">
        <v>10855062</v>
      </c>
      <c r="E18" s="17">
        <v>0.3</v>
      </c>
      <c r="F18" s="7">
        <v>2020</v>
      </c>
      <c r="G18" s="17">
        <v>0.8</v>
      </c>
      <c r="H18" s="7">
        <v>2050</v>
      </c>
      <c r="I18" s="17"/>
      <c r="J18" s="7"/>
      <c r="K18" s="31">
        <v>2013</v>
      </c>
      <c r="L18" s="32">
        <v>10593687</v>
      </c>
      <c r="M18" s="63" t="s">
        <v>165</v>
      </c>
      <c r="N18" s="51" t="s">
        <v>93</v>
      </c>
    </row>
    <row r="19" spans="1:15" s="6" customFormat="1" x14ac:dyDescent="0.25">
      <c r="A19" s="6" t="s">
        <v>45</v>
      </c>
      <c r="B19" s="7" t="s">
        <v>11</v>
      </c>
      <c r="C19" s="7">
        <v>1990</v>
      </c>
      <c r="D19" s="18">
        <v>54100000</v>
      </c>
      <c r="E19" s="17">
        <v>0.45</v>
      </c>
      <c r="F19" s="7">
        <v>2025</v>
      </c>
      <c r="G19" s="17">
        <v>0.6</v>
      </c>
      <c r="H19" s="7">
        <v>2035</v>
      </c>
      <c r="I19" s="17">
        <v>0.8</v>
      </c>
      <c r="J19" s="7">
        <v>2050</v>
      </c>
      <c r="K19" s="31">
        <v>2013</v>
      </c>
      <c r="L19" s="32">
        <v>28922796</v>
      </c>
      <c r="M19" s="63" t="s">
        <v>165</v>
      </c>
      <c r="N19" s="51" t="s">
        <v>94</v>
      </c>
      <c r="O19" s="51" t="s">
        <v>95</v>
      </c>
    </row>
    <row r="20" spans="1:15" s="6" customFormat="1" x14ac:dyDescent="0.25">
      <c r="A20" s="6" t="s">
        <v>46</v>
      </c>
      <c r="B20" s="7" t="s">
        <v>44</v>
      </c>
      <c r="C20" s="7">
        <v>2010</v>
      </c>
      <c r="D20" s="18">
        <v>17798150</v>
      </c>
      <c r="E20" s="17">
        <v>0.8</v>
      </c>
      <c r="F20" s="7">
        <v>2050</v>
      </c>
      <c r="G20" s="7"/>
      <c r="H20" s="7"/>
      <c r="I20" s="7"/>
      <c r="J20" s="7"/>
      <c r="K20" s="7">
        <v>2016</v>
      </c>
      <c r="L20" s="18">
        <v>16000537</v>
      </c>
      <c r="M20" s="18"/>
      <c r="N20" s="51" t="s">
        <v>96</v>
      </c>
    </row>
    <row r="21" spans="1:15" s="6" customFormat="1" x14ac:dyDescent="0.25">
      <c r="A21" s="6" t="s">
        <v>47</v>
      </c>
      <c r="B21" s="7" t="s">
        <v>48</v>
      </c>
      <c r="C21" s="7">
        <v>2010</v>
      </c>
      <c r="D21" s="18">
        <v>3587274</v>
      </c>
      <c r="E21" s="17">
        <v>0.8</v>
      </c>
      <c r="F21" s="7">
        <v>2050</v>
      </c>
      <c r="G21" s="17"/>
      <c r="H21" s="7"/>
      <c r="I21" s="7"/>
      <c r="J21" s="7"/>
      <c r="K21" s="7" t="s">
        <v>97</v>
      </c>
      <c r="L21" s="18">
        <v>4664689</v>
      </c>
      <c r="M21" s="6" t="s">
        <v>99</v>
      </c>
      <c r="N21" s="51" t="s">
        <v>98</v>
      </c>
    </row>
    <row r="22" spans="1:15" s="8" customFormat="1" x14ac:dyDescent="0.25">
      <c r="A22" s="8" t="s">
        <v>50</v>
      </c>
      <c r="B22" s="9" t="s">
        <v>39</v>
      </c>
      <c r="C22" s="9">
        <v>2006</v>
      </c>
      <c r="D22" s="14">
        <v>4800000</v>
      </c>
      <c r="E22" s="13">
        <v>0.25</v>
      </c>
      <c r="F22" s="9">
        <v>2020</v>
      </c>
      <c r="G22" s="9"/>
      <c r="H22" s="9"/>
      <c r="I22" s="9"/>
      <c r="J22" s="9"/>
      <c r="K22" s="9"/>
      <c r="L22" s="14"/>
      <c r="M22" s="14"/>
      <c r="N22" s="21"/>
    </row>
    <row r="23" spans="1:15" s="6" customFormat="1" x14ac:dyDescent="0.25">
      <c r="A23" s="6" t="s">
        <v>51</v>
      </c>
      <c r="B23" s="7" t="s">
        <v>52</v>
      </c>
      <c r="C23" s="7">
        <v>2006</v>
      </c>
      <c r="D23" s="18">
        <v>5173279</v>
      </c>
      <c r="E23" s="17">
        <v>0.15</v>
      </c>
      <c r="F23" s="7">
        <v>2015</v>
      </c>
      <c r="G23" s="17">
        <v>0.3</v>
      </c>
      <c r="H23" s="7">
        <v>2025</v>
      </c>
      <c r="I23" s="17">
        <v>0.8</v>
      </c>
      <c r="J23" s="7">
        <v>2050</v>
      </c>
      <c r="K23" s="7">
        <v>2016</v>
      </c>
      <c r="L23" s="18">
        <v>4117293</v>
      </c>
      <c r="M23" s="18"/>
      <c r="N23" s="51" t="s">
        <v>100</v>
      </c>
    </row>
    <row r="24" spans="1:15" s="22" customFormat="1" x14ac:dyDescent="0.25">
      <c r="A24" s="22" t="s">
        <v>53</v>
      </c>
      <c r="B24" s="23" t="s">
        <v>49</v>
      </c>
      <c r="C24" s="23">
        <v>2014</v>
      </c>
      <c r="D24" s="24">
        <v>13461292</v>
      </c>
      <c r="E24" s="25">
        <v>0.1</v>
      </c>
      <c r="F24" s="23">
        <v>2020</v>
      </c>
      <c r="G24" s="25">
        <v>0.3</v>
      </c>
      <c r="H24" s="23">
        <v>2030</v>
      </c>
      <c r="I24" s="25">
        <v>0.7</v>
      </c>
      <c r="J24" s="23">
        <v>2050</v>
      </c>
      <c r="L24" s="24"/>
      <c r="M24" s="30" t="s">
        <v>110</v>
      </c>
      <c r="N24" s="30"/>
    </row>
    <row r="25" spans="1:15" s="22" customFormat="1" x14ac:dyDescent="0.25">
      <c r="A25" s="22" t="s">
        <v>54</v>
      </c>
      <c r="B25" s="23" t="s">
        <v>20</v>
      </c>
      <c r="C25" s="23">
        <v>2014</v>
      </c>
      <c r="D25" s="24">
        <v>3606199</v>
      </c>
      <c r="E25" s="25">
        <v>0.5</v>
      </c>
      <c r="F25" s="23">
        <v>2030</v>
      </c>
      <c r="G25" s="23"/>
      <c r="H25" s="23"/>
      <c r="I25" s="23"/>
      <c r="J25" s="23"/>
      <c r="L25" s="24"/>
      <c r="M25" s="30" t="s">
        <v>110</v>
      </c>
      <c r="N25" s="30"/>
    </row>
    <row r="26" spans="1:15" s="6" customFormat="1" x14ac:dyDescent="0.25">
      <c r="A26" s="27" t="s">
        <v>55</v>
      </c>
      <c r="B26" s="28" t="s">
        <v>23</v>
      </c>
      <c r="C26" s="7">
        <v>2005</v>
      </c>
      <c r="D26" s="48">
        <v>61062452</v>
      </c>
      <c r="E26" s="17">
        <v>0.4</v>
      </c>
      <c r="F26" s="7">
        <v>2030</v>
      </c>
      <c r="G26" s="17">
        <v>0.8</v>
      </c>
      <c r="H26" s="7">
        <v>2050</v>
      </c>
      <c r="I26" s="7"/>
      <c r="J26" s="7"/>
      <c r="K26" s="7">
        <v>2017</v>
      </c>
      <c r="L26" s="18">
        <v>50692925</v>
      </c>
      <c r="M26" s="62" t="s">
        <v>164</v>
      </c>
      <c r="N26" s="51" t="s">
        <v>101</v>
      </c>
    </row>
    <row r="27" spans="1:15" s="6" customFormat="1" x14ac:dyDescent="0.25">
      <c r="A27" s="6" t="s">
        <v>56</v>
      </c>
      <c r="B27" s="7" t="s">
        <v>11</v>
      </c>
      <c r="C27" s="7">
        <v>2005</v>
      </c>
      <c r="D27" s="18">
        <v>2992735</v>
      </c>
      <c r="E27" s="17">
        <v>0.36</v>
      </c>
      <c r="F27" s="7">
        <v>2020</v>
      </c>
      <c r="G27" s="17">
        <v>0.83</v>
      </c>
      <c r="H27" s="7">
        <v>2050</v>
      </c>
      <c r="I27" s="7"/>
      <c r="J27" s="7"/>
      <c r="K27" s="7">
        <v>2015</v>
      </c>
      <c r="L27" s="18">
        <v>2497088</v>
      </c>
      <c r="M27" s="18"/>
      <c r="N27" s="51" t="s">
        <v>102</v>
      </c>
    </row>
    <row r="28" spans="1:15" s="6" customFormat="1" x14ac:dyDescent="0.25">
      <c r="A28" s="6" t="s">
        <v>57</v>
      </c>
      <c r="B28" s="7" t="s">
        <v>58</v>
      </c>
      <c r="C28" s="7">
        <v>2006</v>
      </c>
      <c r="D28" s="18">
        <v>21100000</v>
      </c>
      <c r="E28" s="17">
        <v>0.28000000000000003</v>
      </c>
      <c r="F28" s="7">
        <v>2025</v>
      </c>
      <c r="G28" s="17">
        <v>0.8</v>
      </c>
      <c r="H28" s="7">
        <v>2050</v>
      </c>
      <c r="I28" s="7"/>
      <c r="J28" s="7"/>
      <c r="K28" s="7">
        <v>2012</v>
      </c>
      <c r="L28" s="18">
        <v>21162794</v>
      </c>
      <c r="M28" s="18"/>
      <c r="N28" s="51" t="s">
        <v>103</v>
      </c>
    </row>
    <row r="29" spans="1:15" s="6" customFormat="1" x14ac:dyDescent="0.25">
      <c r="A29" s="6" t="s">
        <v>59</v>
      </c>
      <c r="B29" s="7" t="s">
        <v>24</v>
      </c>
      <c r="C29" s="7">
        <v>2012</v>
      </c>
      <c r="D29" s="18">
        <v>16148539</v>
      </c>
      <c r="E29" s="17">
        <v>0.3</v>
      </c>
      <c r="F29" s="7">
        <v>2025</v>
      </c>
      <c r="G29" s="17">
        <v>0.8</v>
      </c>
      <c r="H29" s="7">
        <v>2050</v>
      </c>
      <c r="I29" s="7"/>
      <c r="J29" s="7"/>
      <c r="K29" s="7">
        <v>2016</v>
      </c>
      <c r="L29" s="18">
        <v>15684329</v>
      </c>
      <c r="M29" s="18"/>
      <c r="N29" s="51" t="s">
        <v>104</v>
      </c>
    </row>
    <row r="30" spans="1:15" s="6" customFormat="1" x14ac:dyDescent="0.25">
      <c r="A30" s="6" t="s">
        <v>60</v>
      </c>
      <c r="B30" s="7" t="s">
        <v>58</v>
      </c>
      <c r="C30" s="7">
        <v>2003</v>
      </c>
      <c r="D30" s="18">
        <v>4808079</v>
      </c>
      <c r="E30" s="17">
        <v>0.2</v>
      </c>
      <c r="F30" s="7">
        <v>2023</v>
      </c>
      <c r="G30" s="17">
        <v>0.5</v>
      </c>
      <c r="H30" s="7">
        <v>2030</v>
      </c>
      <c r="I30" s="17">
        <v>0.8</v>
      </c>
      <c r="J30" s="7">
        <v>2050</v>
      </c>
      <c r="K30" s="7">
        <v>2013</v>
      </c>
      <c r="L30" s="18">
        <v>5277348</v>
      </c>
      <c r="M30" s="18"/>
      <c r="N30" s="51" t="s">
        <v>105</v>
      </c>
    </row>
    <row r="31" spans="1:15" s="6" customFormat="1" x14ac:dyDescent="0.25">
      <c r="A31" s="6" t="s">
        <v>61</v>
      </c>
      <c r="B31" s="7" t="s">
        <v>62</v>
      </c>
      <c r="C31" s="7">
        <v>1990</v>
      </c>
      <c r="D31" s="48">
        <v>8989460</v>
      </c>
      <c r="E31" s="17">
        <v>0.4</v>
      </c>
      <c r="F31" s="7">
        <v>2030</v>
      </c>
      <c r="G31" s="17">
        <v>0.8</v>
      </c>
      <c r="H31" s="7">
        <v>2050</v>
      </c>
      <c r="I31" s="7"/>
      <c r="J31" s="7"/>
      <c r="K31" s="7">
        <v>2014</v>
      </c>
      <c r="L31" s="18">
        <v>7101673</v>
      </c>
      <c r="M31" s="18"/>
      <c r="N31" s="51" t="s">
        <v>106</v>
      </c>
      <c r="O31" s="51" t="s">
        <v>107</v>
      </c>
    </row>
    <row r="32" spans="1:15" s="6" customFormat="1" x14ac:dyDescent="0.25">
      <c r="A32" s="6" t="s">
        <v>63</v>
      </c>
      <c r="B32" s="7" t="s">
        <v>26</v>
      </c>
      <c r="C32" s="7">
        <v>2008</v>
      </c>
      <c r="D32" s="48">
        <v>3377616</v>
      </c>
      <c r="E32" s="17">
        <v>0.8</v>
      </c>
      <c r="F32" s="7">
        <v>2050</v>
      </c>
      <c r="G32" s="7"/>
      <c r="H32" s="7"/>
      <c r="I32" s="7"/>
      <c r="J32" s="7"/>
      <c r="K32" s="7">
        <v>2015</v>
      </c>
      <c r="L32" s="18">
        <v>2850609</v>
      </c>
      <c r="M32" s="62" t="s">
        <v>164</v>
      </c>
      <c r="N32" s="51" t="s">
        <v>108</v>
      </c>
    </row>
    <row r="33" spans="1:15" s="6" customFormat="1" x14ac:dyDescent="0.25">
      <c r="A33" s="6" t="s">
        <v>64</v>
      </c>
      <c r="B33" s="7" t="s">
        <v>11</v>
      </c>
      <c r="C33" s="7">
        <v>2007</v>
      </c>
      <c r="D33" s="18">
        <v>3024066</v>
      </c>
      <c r="E33" s="17">
        <v>0.26</v>
      </c>
      <c r="F33" s="7">
        <v>2020</v>
      </c>
      <c r="G33" s="17">
        <v>0.49</v>
      </c>
      <c r="H33" s="7">
        <v>2035</v>
      </c>
      <c r="I33" s="17">
        <v>0.8</v>
      </c>
      <c r="J33" s="7">
        <v>2050</v>
      </c>
      <c r="K33" s="7">
        <v>2010</v>
      </c>
      <c r="L33" s="18">
        <v>2630937</v>
      </c>
      <c r="M33" s="18"/>
      <c r="N33" s="51" t="s">
        <v>109</v>
      </c>
    </row>
    <row r="34" spans="1:15" s="8" customFormat="1" x14ac:dyDescent="0.25">
      <c r="A34" s="8" t="s">
        <v>65</v>
      </c>
      <c r="B34" s="9" t="s">
        <v>11</v>
      </c>
      <c r="C34" s="9">
        <v>2005</v>
      </c>
      <c r="D34" s="14">
        <v>13938537</v>
      </c>
      <c r="E34" s="13">
        <v>0.15</v>
      </c>
      <c r="F34" s="9">
        <v>2020</v>
      </c>
      <c r="G34" s="13">
        <v>0.38</v>
      </c>
      <c r="H34" s="9">
        <v>2030</v>
      </c>
      <c r="I34" s="13">
        <v>0.83</v>
      </c>
      <c r="J34" s="9">
        <v>2050</v>
      </c>
      <c r="K34" s="9"/>
      <c r="L34" s="14"/>
      <c r="M34" s="14"/>
      <c r="N34" s="21"/>
    </row>
    <row r="35" spans="1:15" s="22" customFormat="1" x14ac:dyDescent="0.25">
      <c r="A35" s="22" t="s">
        <v>66</v>
      </c>
      <c r="B35" s="23" t="s">
        <v>12</v>
      </c>
      <c r="C35" s="23">
        <v>2016</v>
      </c>
      <c r="D35" s="24">
        <v>17400000</v>
      </c>
      <c r="E35" s="25">
        <v>0.41</v>
      </c>
      <c r="F35" s="23">
        <v>2030</v>
      </c>
      <c r="G35" s="25">
        <v>0.71</v>
      </c>
      <c r="H35" s="23">
        <v>2040</v>
      </c>
      <c r="I35" s="25">
        <v>1</v>
      </c>
      <c r="J35" s="23">
        <v>2050</v>
      </c>
      <c r="L35" s="24"/>
      <c r="M35" s="30" t="s">
        <v>110</v>
      </c>
      <c r="N35" s="30"/>
    </row>
    <row r="36" spans="1:15" s="6" customFormat="1" x14ac:dyDescent="0.25">
      <c r="A36" s="6" t="s">
        <v>67</v>
      </c>
      <c r="B36" s="7" t="s">
        <v>11</v>
      </c>
      <c r="C36" s="7">
        <v>2010</v>
      </c>
      <c r="D36" s="18">
        <v>12984993</v>
      </c>
      <c r="E36" s="17">
        <v>0.24</v>
      </c>
      <c r="F36" s="7">
        <v>2020</v>
      </c>
      <c r="G36" s="17">
        <v>0.41</v>
      </c>
      <c r="H36" s="7">
        <v>2030</v>
      </c>
      <c r="I36" s="17">
        <v>0.51</v>
      </c>
      <c r="J36" s="7">
        <v>2035</v>
      </c>
      <c r="K36" s="7">
        <v>2017</v>
      </c>
      <c r="L36" s="18">
        <v>10158000</v>
      </c>
      <c r="M36" s="18"/>
      <c r="N36" s="51" t="s">
        <v>111</v>
      </c>
    </row>
    <row r="37" spans="1:15" s="6" customFormat="1" x14ac:dyDescent="0.25">
      <c r="A37" s="6" t="s">
        <v>68</v>
      </c>
      <c r="B37" s="7" t="s">
        <v>11</v>
      </c>
      <c r="C37" s="7">
        <v>1990</v>
      </c>
      <c r="D37" s="18">
        <v>8000000</v>
      </c>
      <c r="E37" s="17">
        <v>0.25</v>
      </c>
      <c r="F37" s="7">
        <v>2017</v>
      </c>
      <c r="G37" s="17">
        <v>0.4</v>
      </c>
      <c r="H37" s="7">
        <v>2025</v>
      </c>
      <c r="I37" s="17">
        <v>0.8</v>
      </c>
      <c r="J37" s="7">
        <v>2050</v>
      </c>
      <c r="K37" s="7">
        <v>2016</v>
      </c>
      <c r="L37" s="18">
        <v>5600000</v>
      </c>
      <c r="M37" s="18"/>
      <c r="N37" s="29" t="s">
        <v>112</v>
      </c>
    </row>
    <row r="38" spans="1:15" s="8" customFormat="1" x14ac:dyDescent="0.25">
      <c r="A38" s="8" t="s">
        <v>69</v>
      </c>
      <c r="B38" s="9" t="s">
        <v>11</v>
      </c>
      <c r="C38" s="9">
        <v>2008</v>
      </c>
      <c r="D38" s="14">
        <v>1959431</v>
      </c>
      <c r="E38" s="13">
        <v>0.15</v>
      </c>
      <c r="F38" s="9">
        <v>2020</v>
      </c>
      <c r="G38" s="13">
        <v>0.3</v>
      </c>
      <c r="H38" s="9">
        <v>2035</v>
      </c>
      <c r="I38" s="9"/>
      <c r="J38" s="9"/>
      <c r="K38" s="9"/>
      <c r="L38" s="14"/>
      <c r="M38" s="14"/>
      <c r="N38" s="21"/>
    </row>
    <row r="39" spans="1:15" s="6" customFormat="1" x14ac:dyDescent="0.25">
      <c r="A39" s="6" t="s">
        <v>70</v>
      </c>
      <c r="B39" s="7" t="s">
        <v>71</v>
      </c>
      <c r="C39" s="7">
        <v>2008</v>
      </c>
      <c r="D39" s="18">
        <v>3382000</v>
      </c>
      <c r="E39" s="17">
        <v>0.3</v>
      </c>
      <c r="F39" s="7">
        <v>2020</v>
      </c>
      <c r="G39" s="17">
        <v>0.57999999999999996</v>
      </c>
      <c r="H39" s="7">
        <v>2030</v>
      </c>
      <c r="I39" s="17">
        <v>1</v>
      </c>
      <c r="J39" s="7">
        <v>2050</v>
      </c>
      <c r="K39" s="7">
        <v>2016</v>
      </c>
      <c r="L39" s="18">
        <v>3182000</v>
      </c>
      <c r="M39" s="18"/>
      <c r="N39" s="51" t="s">
        <v>113</v>
      </c>
    </row>
    <row r="40" spans="1:15" s="6" customFormat="1" x14ac:dyDescent="0.25">
      <c r="A40" s="6" t="s">
        <v>72</v>
      </c>
      <c r="B40" s="7" t="s">
        <v>43</v>
      </c>
      <c r="C40" s="7">
        <v>2005</v>
      </c>
      <c r="D40" s="18">
        <v>8081418</v>
      </c>
      <c r="E40" s="17">
        <v>0.25</v>
      </c>
      <c r="F40" s="7">
        <v>2020</v>
      </c>
      <c r="G40" s="17">
        <v>0.8</v>
      </c>
      <c r="H40" s="7">
        <v>2050</v>
      </c>
      <c r="I40" s="7"/>
      <c r="J40" s="7"/>
      <c r="K40" s="7">
        <v>2015</v>
      </c>
      <c r="L40" s="18">
        <v>7200000</v>
      </c>
      <c r="M40" s="18"/>
      <c r="N40" s="51" t="s">
        <v>114</v>
      </c>
    </row>
    <row r="41" spans="1:15" s="22" customFormat="1" x14ac:dyDescent="0.25">
      <c r="A41" s="22" t="s">
        <v>73</v>
      </c>
      <c r="B41" s="23" t="s">
        <v>52</v>
      </c>
      <c r="C41" s="23">
        <v>2015</v>
      </c>
      <c r="D41" s="24">
        <v>3900000</v>
      </c>
      <c r="E41" s="23" t="s">
        <v>41</v>
      </c>
      <c r="F41" s="23">
        <v>2050</v>
      </c>
      <c r="G41" s="23"/>
      <c r="H41" s="23"/>
      <c r="I41" s="23"/>
      <c r="J41" s="23"/>
      <c r="L41" s="24"/>
      <c r="M41" s="30" t="s">
        <v>110</v>
      </c>
      <c r="N41" s="52" t="s">
        <v>115</v>
      </c>
    </row>
    <row r="42" spans="1:15" s="22" customFormat="1" x14ac:dyDescent="0.25">
      <c r="A42" s="22" t="s">
        <v>74</v>
      </c>
      <c r="B42" s="23" t="s">
        <v>39</v>
      </c>
      <c r="C42" s="23">
        <v>2016</v>
      </c>
      <c r="D42" s="24">
        <v>2693166</v>
      </c>
      <c r="E42" s="25">
        <v>0.2</v>
      </c>
      <c r="F42" s="23">
        <v>2020</v>
      </c>
      <c r="G42" s="25">
        <v>0.8</v>
      </c>
      <c r="H42" s="23">
        <v>2050</v>
      </c>
      <c r="I42" s="23"/>
      <c r="J42" s="23"/>
      <c r="L42" s="24"/>
      <c r="M42" s="30" t="s">
        <v>110</v>
      </c>
      <c r="N42" s="30"/>
    </row>
    <row r="43" spans="1:15" s="8" customFormat="1" x14ac:dyDescent="0.25">
      <c r="A43" s="8" t="s">
        <v>75</v>
      </c>
      <c r="B43" s="9" t="s">
        <v>11</v>
      </c>
      <c r="C43" s="9">
        <v>2005</v>
      </c>
      <c r="D43" s="14">
        <v>2360932</v>
      </c>
      <c r="E43" s="13">
        <v>0.1</v>
      </c>
      <c r="F43" s="9">
        <v>2020</v>
      </c>
      <c r="G43" s="9"/>
      <c r="H43" s="9"/>
      <c r="I43" s="9"/>
      <c r="J43" s="9"/>
      <c r="K43" s="9"/>
      <c r="L43" s="14"/>
      <c r="M43" s="14"/>
      <c r="N43" s="21"/>
      <c r="O43" s="53"/>
    </row>
    <row r="44" spans="1:15" s="8" customFormat="1" x14ac:dyDescent="0.25">
      <c r="A44" s="8" t="s">
        <v>76</v>
      </c>
      <c r="B44" s="9" t="s">
        <v>39</v>
      </c>
      <c r="C44" s="9">
        <v>2009</v>
      </c>
      <c r="D44" s="14">
        <v>8972139</v>
      </c>
      <c r="E44" s="13">
        <v>0.13</v>
      </c>
      <c r="F44" s="9">
        <v>2025</v>
      </c>
      <c r="G44" s="9"/>
      <c r="H44" s="9"/>
      <c r="I44" s="9"/>
      <c r="J44" s="9"/>
      <c r="K44" s="9"/>
      <c r="L44" s="14"/>
      <c r="M44" s="14"/>
      <c r="N44" s="21"/>
    </row>
    <row r="45" spans="1:15" s="6" customFormat="1" x14ac:dyDescent="0.25">
      <c r="A45" s="6" t="s">
        <v>77</v>
      </c>
      <c r="B45" s="7" t="s">
        <v>24</v>
      </c>
      <c r="C45" s="7">
        <v>1990</v>
      </c>
      <c r="D45" s="18">
        <v>4890409</v>
      </c>
      <c r="E45" s="17">
        <v>7.0000000000000007E-2</v>
      </c>
      <c r="F45" s="7">
        <v>2020</v>
      </c>
      <c r="G45" s="7"/>
      <c r="H45" s="7"/>
      <c r="I45" s="7"/>
      <c r="J45" s="7"/>
      <c r="K45" s="7">
        <v>2014</v>
      </c>
      <c r="L45" s="18">
        <v>6799386</v>
      </c>
      <c r="M45" s="18"/>
      <c r="N45" s="51" t="s">
        <v>116</v>
      </c>
    </row>
    <row r="46" spans="1:15" s="6" customFormat="1" x14ac:dyDescent="0.25">
      <c r="A46" s="6" t="s">
        <v>78</v>
      </c>
      <c r="B46" s="7" t="s">
        <v>79</v>
      </c>
      <c r="C46" s="7">
        <v>2006</v>
      </c>
      <c r="D46" s="48">
        <v>10640000</v>
      </c>
      <c r="E46" s="17">
        <v>0.5</v>
      </c>
      <c r="F46" s="7">
        <v>2032</v>
      </c>
      <c r="G46" s="17">
        <v>0.8</v>
      </c>
      <c r="H46" s="7">
        <v>2050</v>
      </c>
      <c r="I46" s="7"/>
      <c r="J46" s="7"/>
      <c r="K46" s="7">
        <v>2016</v>
      </c>
      <c r="L46" s="18">
        <v>7520000</v>
      </c>
      <c r="M46" s="62" t="s">
        <v>164</v>
      </c>
      <c r="N46" s="51" t="s">
        <v>117</v>
      </c>
    </row>
    <row r="50" spans="1:4" x14ac:dyDescent="0.25">
      <c r="A50" s="5" t="s">
        <v>174</v>
      </c>
    </row>
    <row r="51" spans="1:4" x14ac:dyDescent="0.25">
      <c r="D51" s="10"/>
    </row>
  </sheetData>
  <mergeCells count="1">
    <mergeCell ref="N1:O1"/>
  </mergeCells>
  <hyperlinks>
    <hyperlink ref="N3" r:id="rId1"/>
    <hyperlink ref="N5" r:id="rId2"/>
    <hyperlink ref="N7" r:id="rId3"/>
    <hyperlink ref="N9" r:id="rId4"/>
    <hyperlink ref="N8" r:id="rId5"/>
    <hyperlink ref="N11" r:id="rId6"/>
    <hyperlink ref="N12" r:id="rId7" display="../../Downloads/2016 Annual Report.pdf"/>
    <hyperlink ref="N13" r:id="rId8" location="gpc" display="https://ghgfootprint.com/denver/index.html - gpc"/>
    <hyperlink ref="N14" r:id="rId9"/>
    <hyperlink ref="N15" r:id="rId10"/>
    <hyperlink ref="N18" r:id="rId11"/>
    <hyperlink ref="N19" r:id="rId12"/>
    <hyperlink ref="O19" r:id="rId13"/>
    <hyperlink ref="N20" r:id="rId14"/>
    <hyperlink ref="N21" r:id="rId15"/>
    <hyperlink ref="N23" r:id="rId16"/>
    <hyperlink ref="N26" r:id="rId17"/>
    <hyperlink ref="N27" r:id="rId18"/>
    <hyperlink ref="N28" r:id="rId19"/>
    <hyperlink ref="N29" r:id="rId20"/>
    <hyperlink ref="N30" r:id="rId21"/>
    <hyperlink ref="N31" r:id="rId22"/>
    <hyperlink ref="O31" r:id="rId23"/>
    <hyperlink ref="N32" r:id="rId24"/>
    <hyperlink ref="N33" r:id="rId25"/>
    <hyperlink ref="N36" r:id="rId26"/>
    <hyperlink ref="N39" r:id="rId27"/>
    <hyperlink ref="N40" r:id="rId28"/>
    <hyperlink ref="N41" r:id="rId29" display="https://www.stpaul.gov/sites/default/files/Media Root/Mayor%27s Office/CLIMATE ACTION AND RESILIENCE PLAN_April 2019 draft_0.pdf"/>
    <hyperlink ref="N45" r:id="rId30"/>
    <hyperlink ref="N46" r:id="rId31"/>
    <hyperlink ref="N10" r:id="rId32" display="https://www.cincinnati-oh.gov/oes/assets/File/2018 Green Cincinnati Plan(1).pdf"/>
    <hyperlink ref="N16" r:id="rId33"/>
    <hyperlink ref="O16" r:id="rId34"/>
  </hyperlinks>
  <pageMargins left="0.7" right="0.7" top="0.75" bottom="0.75" header="0.3" footer="0.3"/>
  <pageSetup orientation="portrait"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42"/>
  <sheetViews>
    <sheetView zoomScale="60" zoomScaleNormal="60" workbookViewId="0">
      <pane ySplit="2" topLeftCell="A3" activePane="bottomLeft" state="frozen"/>
      <selection activeCell="K2" sqref="K2"/>
      <selection pane="bottomLeft" activeCell="C77" sqref="C77"/>
    </sheetView>
  </sheetViews>
  <sheetFormatPr defaultColWidth="8.85546875" defaultRowHeight="15" x14ac:dyDescent="0.25"/>
  <cols>
    <col min="1" max="1" width="99.85546875" style="5" bestFit="1" customWidth="1"/>
    <col min="2" max="2" width="10.7109375" style="4" customWidth="1"/>
    <col min="3" max="3" width="15.85546875" style="4" customWidth="1"/>
    <col min="4" max="4" width="25.28515625" style="12" customWidth="1"/>
    <col min="5" max="11" width="13.7109375" style="4" customWidth="1"/>
    <col min="12" max="12" width="27" style="12" bestFit="1" customWidth="1"/>
    <col min="13" max="13" width="17" style="54" customWidth="1"/>
    <col min="14" max="14" width="35" style="55" customWidth="1"/>
    <col min="15" max="15" width="35.85546875" style="54" customWidth="1"/>
    <col min="16" max="16" width="18.28515625" style="54" customWidth="1"/>
    <col min="17" max="17" width="27.5703125" style="54" customWidth="1"/>
    <col min="18" max="18" width="29.28515625" style="54" customWidth="1"/>
    <col min="19" max="19" width="31.42578125" style="54" customWidth="1"/>
    <col min="20" max="20" width="8.85546875" style="64"/>
    <col min="21" max="22" width="11.140625" style="66" customWidth="1"/>
    <col min="23" max="23" width="11.5703125" style="66" customWidth="1"/>
    <col min="24" max="24" width="12.42578125" style="66" customWidth="1"/>
    <col min="25" max="40" width="14.85546875" style="66" customWidth="1"/>
    <col min="41" max="41" width="11.140625" style="66" customWidth="1"/>
    <col min="42" max="60" width="13.42578125" style="66" customWidth="1"/>
    <col min="61" max="61" width="11.5703125" style="66" customWidth="1"/>
    <col min="62" max="63" width="8.85546875" style="64" customWidth="1"/>
    <col min="64" max="64" width="9" style="64" bestFit="1" customWidth="1"/>
    <col min="65" max="65" width="10" style="64" bestFit="1" customWidth="1"/>
    <col min="66" max="66" width="10.7109375" style="64" bestFit="1" customWidth="1"/>
    <col min="67" max="68" width="11.5703125" style="64" bestFit="1" customWidth="1"/>
    <col min="69" max="71" width="12.42578125" style="64" bestFit="1" customWidth="1"/>
    <col min="72" max="79" width="12.85546875" style="64" bestFit="1" customWidth="1"/>
    <col min="80" max="82" width="13.5703125" style="64" bestFit="1" customWidth="1"/>
    <col min="83" max="83" width="13.140625" style="64" bestFit="1" customWidth="1"/>
    <col min="84" max="87" width="13.5703125" style="64" bestFit="1" customWidth="1"/>
    <col min="88" max="88" width="13.140625" style="64" bestFit="1" customWidth="1"/>
    <col min="89" max="89" width="13.5703125" style="64" bestFit="1" customWidth="1"/>
    <col min="90" max="92" width="14" style="64" bestFit="1" customWidth="1"/>
    <col min="93" max="93" width="13.5703125" style="64" bestFit="1" customWidth="1"/>
    <col min="94" max="94" width="13.140625" style="64" bestFit="1" customWidth="1"/>
    <col min="95" max="95" width="14" style="64" bestFit="1" customWidth="1"/>
    <col min="96" max="98" width="13.5703125" style="64" bestFit="1" customWidth="1"/>
    <col min="99" max="103" width="14" style="64" bestFit="1" customWidth="1"/>
    <col min="104" max="104" width="11.7109375" style="64" bestFit="1" customWidth="1"/>
    <col min="105" max="16384" width="8.85546875" style="64"/>
  </cols>
  <sheetData>
    <row r="1" spans="1:104" s="65" customFormat="1" ht="84" customHeight="1" thickBot="1" x14ac:dyDescent="0.3">
      <c r="A1" s="1" t="s">
        <v>0</v>
      </c>
      <c r="B1" s="1" t="s">
        <v>1</v>
      </c>
      <c r="C1" s="1" t="s">
        <v>2</v>
      </c>
      <c r="D1" s="1" t="s">
        <v>3</v>
      </c>
      <c r="E1" s="1" t="s">
        <v>4</v>
      </c>
      <c r="F1" s="1" t="s">
        <v>5</v>
      </c>
      <c r="G1" s="1" t="s">
        <v>6</v>
      </c>
      <c r="H1" s="1" t="s">
        <v>7</v>
      </c>
      <c r="I1" s="1" t="s">
        <v>8</v>
      </c>
      <c r="J1" s="1" t="s">
        <v>9</v>
      </c>
      <c r="K1" s="1" t="s">
        <v>80</v>
      </c>
      <c r="L1" s="1" t="s">
        <v>81</v>
      </c>
      <c r="M1" s="1" t="s">
        <v>118</v>
      </c>
      <c r="N1" s="1" t="s">
        <v>166</v>
      </c>
      <c r="O1" s="1" t="s">
        <v>119</v>
      </c>
      <c r="P1" s="1" t="s">
        <v>121</v>
      </c>
      <c r="Q1" s="1" t="s">
        <v>122</v>
      </c>
      <c r="R1" s="1" t="s">
        <v>120</v>
      </c>
      <c r="S1" s="1" t="s">
        <v>171</v>
      </c>
      <c r="T1" s="3"/>
      <c r="U1" s="113" t="s">
        <v>173</v>
      </c>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7"/>
      <c r="BL1" s="113" t="s">
        <v>172</v>
      </c>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5"/>
    </row>
    <row r="2" spans="1:104" ht="15.75" customHeight="1" x14ac:dyDescent="0.25">
      <c r="A2" s="8" t="s">
        <v>10</v>
      </c>
      <c r="B2" s="9" t="s">
        <v>11</v>
      </c>
      <c r="C2" s="9">
        <v>1990</v>
      </c>
      <c r="D2" s="14">
        <v>2400000</v>
      </c>
      <c r="E2" s="13">
        <v>0.2</v>
      </c>
      <c r="F2" s="9">
        <v>2020</v>
      </c>
      <c r="G2" s="13">
        <v>0.4</v>
      </c>
      <c r="H2" s="9">
        <v>2030</v>
      </c>
      <c r="I2" s="9"/>
      <c r="J2" s="9"/>
      <c r="K2" s="9"/>
      <c r="L2" s="14"/>
      <c r="M2" s="36"/>
      <c r="N2" s="9"/>
      <c r="O2" s="35"/>
      <c r="P2" s="40"/>
      <c r="Q2" s="35"/>
      <c r="R2" s="8"/>
      <c r="S2" s="8"/>
      <c r="U2" s="87">
        <v>2010</v>
      </c>
      <c r="V2" s="81">
        <v>2011</v>
      </c>
      <c r="W2" s="81">
        <v>2012</v>
      </c>
      <c r="X2" s="81">
        <v>2013</v>
      </c>
      <c r="Y2" s="81">
        <v>2014</v>
      </c>
      <c r="Z2" s="81">
        <v>2015</v>
      </c>
      <c r="AA2" s="81">
        <v>2016</v>
      </c>
      <c r="AB2" s="81">
        <v>2017</v>
      </c>
      <c r="AC2" s="81">
        <v>2018</v>
      </c>
      <c r="AD2" s="81">
        <v>2019</v>
      </c>
      <c r="AE2" s="81">
        <v>2020</v>
      </c>
      <c r="AF2" s="81">
        <v>2021</v>
      </c>
      <c r="AG2" s="81">
        <v>2022</v>
      </c>
      <c r="AH2" s="81">
        <v>2023</v>
      </c>
      <c r="AI2" s="81">
        <v>2024</v>
      </c>
      <c r="AJ2" s="81">
        <v>2025</v>
      </c>
      <c r="AK2" s="81">
        <v>2026</v>
      </c>
      <c r="AL2" s="81">
        <v>2027</v>
      </c>
      <c r="AM2" s="81">
        <v>2028</v>
      </c>
      <c r="AN2" s="81">
        <v>2029</v>
      </c>
      <c r="AO2" s="81">
        <v>2030</v>
      </c>
      <c r="AP2" s="81">
        <v>2031</v>
      </c>
      <c r="AQ2" s="81">
        <v>2032</v>
      </c>
      <c r="AR2" s="81">
        <v>2033</v>
      </c>
      <c r="AS2" s="81">
        <v>2034</v>
      </c>
      <c r="AT2" s="81">
        <v>2035</v>
      </c>
      <c r="AU2" s="81">
        <v>2036</v>
      </c>
      <c r="AV2" s="81">
        <v>2037</v>
      </c>
      <c r="AW2" s="81">
        <v>2038</v>
      </c>
      <c r="AX2" s="81">
        <v>2039</v>
      </c>
      <c r="AY2" s="81">
        <v>2040</v>
      </c>
      <c r="AZ2" s="81">
        <v>2041</v>
      </c>
      <c r="BA2" s="81">
        <v>2042</v>
      </c>
      <c r="BB2" s="81">
        <v>2043</v>
      </c>
      <c r="BC2" s="81">
        <v>2044</v>
      </c>
      <c r="BD2" s="81">
        <v>2045</v>
      </c>
      <c r="BE2" s="81">
        <v>2046</v>
      </c>
      <c r="BF2" s="81">
        <v>2047</v>
      </c>
      <c r="BG2" s="81">
        <v>2048</v>
      </c>
      <c r="BH2" s="81">
        <v>2049</v>
      </c>
      <c r="BI2" s="88">
        <v>2050</v>
      </c>
      <c r="BL2" s="87">
        <v>2010</v>
      </c>
      <c r="BM2" s="81">
        <v>2011</v>
      </c>
      <c r="BN2" s="81">
        <v>2012</v>
      </c>
      <c r="BO2" s="81">
        <v>2013</v>
      </c>
      <c r="BP2" s="81">
        <v>2014</v>
      </c>
      <c r="BQ2" s="81">
        <v>2015</v>
      </c>
      <c r="BR2" s="81">
        <v>2016</v>
      </c>
      <c r="BS2" s="81">
        <v>2017</v>
      </c>
      <c r="BT2" s="81">
        <v>2018</v>
      </c>
      <c r="BU2" s="81">
        <v>2019</v>
      </c>
      <c r="BV2" s="81">
        <v>2020</v>
      </c>
      <c r="BW2" s="81">
        <v>2021</v>
      </c>
      <c r="BX2" s="81">
        <v>2022</v>
      </c>
      <c r="BY2" s="81">
        <v>2023</v>
      </c>
      <c r="BZ2" s="81">
        <v>2024</v>
      </c>
      <c r="CA2" s="81">
        <v>2025</v>
      </c>
      <c r="CB2" s="81">
        <v>2026</v>
      </c>
      <c r="CC2" s="81">
        <v>2027</v>
      </c>
      <c r="CD2" s="81">
        <v>2028</v>
      </c>
      <c r="CE2" s="81">
        <v>2029</v>
      </c>
      <c r="CF2" s="81">
        <v>2030</v>
      </c>
      <c r="CG2" s="81">
        <v>2031</v>
      </c>
      <c r="CH2" s="81">
        <v>2032</v>
      </c>
      <c r="CI2" s="81">
        <v>2033</v>
      </c>
      <c r="CJ2" s="81">
        <v>2034</v>
      </c>
      <c r="CK2" s="81">
        <v>2035</v>
      </c>
      <c r="CL2" s="81">
        <v>2036</v>
      </c>
      <c r="CM2" s="81">
        <v>2037</v>
      </c>
      <c r="CN2" s="81">
        <v>2038</v>
      </c>
      <c r="CO2" s="81">
        <v>2039</v>
      </c>
      <c r="CP2" s="81">
        <v>2040</v>
      </c>
      <c r="CQ2" s="81">
        <v>2041</v>
      </c>
      <c r="CR2" s="81">
        <v>2042</v>
      </c>
      <c r="CS2" s="81">
        <v>2043</v>
      </c>
      <c r="CT2" s="81">
        <v>2044</v>
      </c>
      <c r="CU2" s="81">
        <v>2045</v>
      </c>
      <c r="CV2" s="81">
        <v>2046</v>
      </c>
      <c r="CW2" s="81">
        <v>2047</v>
      </c>
      <c r="CX2" s="81">
        <v>2048</v>
      </c>
      <c r="CY2" s="81">
        <v>2049</v>
      </c>
      <c r="CZ2" s="88">
        <v>2050</v>
      </c>
    </row>
    <row r="3" spans="1:104" x14ac:dyDescent="0.25">
      <c r="A3" s="6" t="s">
        <v>13</v>
      </c>
      <c r="B3" s="7" t="s">
        <v>14</v>
      </c>
      <c r="C3" s="7">
        <v>2009</v>
      </c>
      <c r="D3" s="16">
        <v>9344003</v>
      </c>
      <c r="E3" s="17">
        <v>0.2</v>
      </c>
      <c r="F3" s="7">
        <v>2020</v>
      </c>
      <c r="G3" s="17">
        <v>0.4</v>
      </c>
      <c r="H3" s="7">
        <v>2030</v>
      </c>
      <c r="I3" s="17"/>
      <c r="J3" s="7"/>
      <c r="K3" s="7">
        <v>2013</v>
      </c>
      <c r="L3" s="18">
        <v>8857265</v>
      </c>
      <c r="M3" s="37">
        <f>((L3-D3)/D3)*100</f>
        <v>-5.2090950741347148</v>
      </c>
      <c r="N3" s="18">
        <f>'[1] Cumulative Avoided Emissions'!$AM$7</f>
        <v>8632078.9619047642</v>
      </c>
      <c r="O3" s="37">
        <f>((L3-N3)/N3)*100</f>
        <v>2.6087115176891986</v>
      </c>
      <c r="P3" s="41">
        <f>INDEX('[1] Cumulative Avoided Emissions'!$F:$F,MATCH(A3,'[1] Cumulative Avoided Emissions'!$A:$A,0))</f>
        <v>2030</v>
      </c>
      <c r="Q3" s="18">
        <f>INDEX('[1] Cumulative Avoided Emissions'!$H:$H,MATCH(A3,'[1] Cumulative Avoided Emissions'!$A:$A,0))</f>
        <v>5606401.7999999998</v>
      </c>
      <c r="R3" s="44">
        <f>((Q3-L3)/L3)*100</f>
        <v>-36.702788050261567</v>
      </c>
      <c r="S3" s="37">
        <f>AVERAGE(BP3:CF3)</f>
        <v>-2.6536916045432575</v>
      </c>
      <c r="U3" s="89"/>
      <c r="V3" s="77"/>
      <c r="W3" s="77"/>
      <c r="X3" s="77">
        <f>L3</f>
        <v>8857265</v>
      </c>
      <c r="Y3" s="77">
        <f>X3-(($X$3-$AO$3)/($AO$2-$X$2))</f>
        <v>8666037.7529411763</v>
      </c>
      <c r="Z3" s="77">
        <f t="shared" ref="Z3:AN3" si="0">Y3-(($X$3-$AO$3)/($AO$2-$X$2))</f>
        <v>8474810.5058823526</v>
      </c>
      <c r="AA3" s="77">
        <f t="shared" si="0"/>
        <v>8283583.2588235289</v>
      </c>
      <c r="AB3" s="77">
        <f t="shared" si="0"/>
        <v>8092356.0117647052</v>
      </c>
      <c r="AC3" s="77">
        <f t="shared" si="0"/>
        <v>7901128.7647058815</v>
      </c>
      <c r="AD3" s="77">
        <f t="shared" si="0"/>
        <v>7709901.5176470578</v>
      </c>
      <c r="AE3" s="77">
        <f t="shared" si="0"/>
        <v>7518674.2705882341</v>
      </c>
      <c r="AF3" s="77">
        <f t="shared" si="0"/>
        <v>7327447.0235294104</v>
      </c>
      <c r="AG3" s="77">
        <f t="shared" si="0"/>
        <v>7136219.7764705867</v>
      </c>
      <c r="AH3" s="77">
        <f t="shared" si="0"/>
        <v>6944992.529411763</v>
      </c>
      <c r="AI3" s="77">
        <f t="shared" si="0"/>
        <v>6753765.2823529392</v>
      </c>
      <c r="AJ3" s="77">
        <f t="shared" si="0"/>
        <v>6562538.0352941155</v>
      </c>
      <c r="AK3" s="77">
        <f t="shared" si="0"/>
        <v>6371310.7882352918</v>
      </c>
      <c r="AL3" s="77">
        <f t="shared" si="0"/>
        <v>6180083.5411764681</v>
      </c>
      <c r="AM3" s="77">
        <f t="shared" si="0"/>
        <v>5988856.2941176444</v>
      </c>
      <c r="AN3" s="77">
        <f t="shared" si="0"/>
        <v>5797629.0470588207</v>
      </c>
      <c r="AO3" s="77">
        <f>Q3</f>
        <v>5606401.7999999998</v>
      </c>
      <c r="AP3" s="77"/>
      <c r="AQ3" s="77"/>
      <c r="AR3" s="77"/>
      <c r="AS3" s="77"/>
      <c r="AT3" s="77"/>
      <c r="AU3" s="77"/>
      <c r="AV3" s="77"/>
      <c r="AW3" s="77"/>
      <c r="AX3" s="77"/>
      <c r="AY3" s="77"/>
      <c r="AZ3" s="77"/>
      <c r="BA3" s="77"/>
      <c r="BB3" s="77"/>
      <c r="BC3" s="77"/>
      <c r="BD3" s="77"/>
      <c r="BE3" s="77"/>
      <c r="BF3" s="77"/>
      <c r="BG3" s="77"/>
      <c r="BH3" s="77"/>
      <c r="BI3" s="90"/>
      <c r="BL3" s="100"/>
      <c r="BM3" s="82"/>
      <c r="BN3" s="82"/>
      <c r="BO3" s="82">
        <v>0</v>
      </c>
      <c r="BP3" s="82">
        <f>((Y3-X3)/X3)*100</f>
        <v>-2.1589875323683292</v>
      </c>
      <c r="BQ3" s="82">
        <f t="shared" ref="BQ3:CF3" si="1">((Z3-Y3)/Y3)*100</f>
        <v>-2.2066283636246897</v>
      </c>
      <c r="BR3" s="82">
        <f t="shared" si="1"/>
        <v>-2.2564191485590523</v>
      </c>
      <c r="BS3" s="82">
        <f t="shared" si="1"/>
        <v>-2.3085087827798652</v>
      </c>
      <c r="BT3" s="82">
        <f t="shared" si="1"/>
        <v>-2.3630602358672386</v>
      </c>
      <c r="BU3" s="82">
        <f t="shared" si="1"/>
        <v>-2.4202522545010328</v>
      </c>
      <c r="BV3" s="82">
        <f t="shared" si="1"/>
        <v>-2.4802813190431423</v>
      </c>
      <c r="BW3" s="82">
        <f t="shared" si="1"/>
        <v>-2.543363898697832</v>
      </c>
      <c r="BX3" s="82">
        <f t="shared" si="1"/>
        <v>-2.6097390597948711</v>
      </c>
      <c r="BY3" s="82">
        <f t="shared" si="1"/>
        <v>-2.6796714934331853</v>
      </c>
      <c r="BZ3" s="82">
        <f t="shared" si="1"/>
        <v>-2.7534550433133518</v>
      </c>
      <c r="CA3" s="82">
        <f t="shared" si="1"/>
        <v>-2.8314168328959486</v>
      </c>
      <c r="CB3" s="82">
        <f t="shared" si="1"/>
        <v>-2.9139221141329874</v>
      </c>
      <c r="CC3" s="82">
        <f t="shared" si="1"/>
        <v>-3.0013799893724742</v>
      </c>
      <c r="CD3" s="82">
        <f t="shared" si="1"/>
        <v>-3.0942501955632276</v>
      </c>
      <c r="CE3" s="82">
        <f t="shared" si="1"/>
        <v>-3.1930511881984933</v>
      </c>
      <c r="CF3" s="82">
        <f t="shared" si="1"/>
        <v>-3.2983698250896523</v>
      </c>
      <c r="CG3" s="82"/>
      <c r="CH3" s="82"/>
      <c r="CI3" s="82"/>
      <c r="CJ3" s="82"/>
      <c r="CK3" s="82"/>
      <c r="CL3" s="82"/>
      <c r="CM3" s="82"/>
      <c r="CN3" s="82"/>
      <c r="CO3" s="82"/>
      <c r="CP3" s="82"/>
      <c r="CQ3" s="82"/>
      <c r="CR3" s="82"/>
      <c r="CS3" s="82"/>
      <c r="CT3" s="82"/>
      <c r="CU3" s="82"/>
      <c r="CV3" s="82"/>
      <c r="CW3" s="82"/>
      <c r="CX3" s="82"/>
      <c r="CY3" s="82"/>
      <c r="CZ3" s="101"/>
    </row>
    <row r="4" spans="1:104" s="67" customFormat="1" x14ac:dyDescent="0.25">
      <c r="A4" s="8" t="s">
        <v>15</v>
      </c>
      <c r="B4" s="9" t="s">
        <v>16</v>
      </c>
      <c r="C4" s="9">
        <v>2007</v>
      </c>
      <c r="D4" s="14">
        <v>4632685</v>
      </c>
      <c r="E4" s="13">
        <v>0.1</v>
      </c>
      <c r="F4" s="9">
        <v>2025</v>
      </c>
      <c r="G4" s="9"/>
      <c r="H4" s="9"/>
      <c r="I4" s="9"/>
      <c r="J4" s="9"/>
      <c r="K4" s="9"/>
      <c r="L4" s="14"/>
      <c r="M4" s="36"/>
      <c r="N4" s="14"/>
      <c r="O4" s="36"/>
      <c r="P4" s="42">
        <f>INDEX('[1] Cumulative Avoided Emissions'!$F:$F,MATCH(A4,'[1] Cumulative Avoided Emissions'!$A:$A,0))</f>
        <v>2025</v>
      </c>
      <c r="Q4" s="14"/>
      <c r="R4" s="45"/>
      <c r="S4" s="36"/>
      <c r="U4" s="91"/>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92"/>
      <c r="BL4" s="102"/>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103"/>
    </row>
    <row r="5" spans="1:104" x14ac:dyDescent="0.25">
      <c r="A5" s="6" t="s">
        <v>17</v>
      </c>
      <c r="B5" s="7" t="s">
        <v>12</v>
      </c>
      <c r="C5" s="7">
        <v>2015</v>
      </c>
      <c r="D5" s="18">
        <v>15200000</v>
      </c>
      <c r="E5" s="20">
        <v>0.26</v>
      </c>
      <c r="F5" s="7">
        <v>2020</v>
      </c>
      <c r="G5" s="20">
        <v>0.47</v>
      </c>
      <c r="H5" s="7">
        <v>2030</v>
      </c>
      <c r="I5" s="20">
        <v>1</v>
      </c>
      <c r="J5" s="7">
        <v>2050</v>
      </c>
      <c r="K5" s="7">
        <v>2016</v>
      </c>
      <c r="L5" s="18">
        <v>13500000</v>
      </c>
      <c r="M5" s="37">
        <f t="shared" ref="M5:M16" si="2">((L5-D5)/D5)*100</f>
        <v>-11.184210526315789</v>
      </c>
      <c r="N5" s="18">
        <f>'[1] Cumulative Avoided Emissions'!$AP$9</f>
        <v>14765714.285714285</v>
      </c>
      <c r="O5" s="37">
        <f t="shared" ref="O5:O11" si="3">((L5-N5)/N5)*100</f>
        <v>-8.5719814241486052</v>
      </c>
      <c r="P5" s="41">
        <f>INDEX('[1] Cumulative Avoided Emissions'!$F:$F,MATCH(A5,'[1] Cumulative Avoided Emissions'!$A:$A,0))</f>
        <v>2050</v>
      </c>
      <c r="Q5" s="18">
        <f>INDEX('[1] Cumulative Avoided Emissions'!$H:$H,MATCH(A5,'[1] Cumulative Avoided Emissions'!$A:$A,0))</f>
        <v>0</v>
      </c>
      <c r="R5" s="44">
        <f t="shared" ref="R5:R46" si="4">((Q5-L5)/L5)*100</f>
        <v>-100</v>
      </c>
      <c r="S5" s="37">
        <f>AVERAGE(BS5:CZ5)</f>
        <v>-12.112382324839482</v>
      </c>
      <c r="U5" s="89"/>
      <c r="V5" s="77"/>
      <c r="W5" s="77"/>
      <c r="X5" s="77"/>
      <c r="Y5" s="77"/>
      <c r="Z5" s="77"/>
      <c r="AA5" s="77">
        <f>L5</f>
        <v>13500000</v>
      </c>
      <c r="AB5" s="77">
        <f>AA5-(($AA$5-$BI$5)/($BI$2-$AA$2))</f>
        <v>13102941.176470589</v>
      </c>
      <c r="AC5" s="77">
        <f t="shared" ref="AC5:BH5" si="5">AB5-(($AA$5-$BI$5)/($BI$2-$AA$2))</f>
        <v>12705882.352941178</v>
      </c>
      <c r="AD5" s="77">
        <f t="shared" si="5"/>
        <v>12308823.529411767</v>
      </c>
      <c r="AE5" s="77">
        <f t="shared" si="5"/>
        <v>11911764.705882356</v>
      </c>
      <c r="AF5" s="77">
        <f t="shared" si="5"/>
        <v>11514705.882352944</v>
      </c>
      <c r="AG5" s="77">
        <f t="shared" si="5"/>
        <v>11117647.058823533</v>
      </c>
      <c r="AH5" s="77">
        <f t="shared" si="5"/>
        <v>10720588.235294122</v>
      </c>
      <c r="AI5" s="77">
        <f t="shared" si="5"/>
        <v>10323529.411764711</v>
      </c>
      <c r="AJ5" s="77">
        <f t="shared" si="5"/>
        <v>9926470.5882353</v>
      </c>
      <c r="AK5" s="77">
        <f t="shared" si="5"/>
        <v>9529411.7647058889</v>
      </c>
      <c r="AL5" s="77">
        <f t="shared" si="5"/>
        <v>9132352.9411764778</v>
      </c>
      <c r="AM5" s="77">
        <f t="shared" si="5"/>
        <v>8735294.1176470667</v>
      </c>
      <c r="AN5" s="77">
        <f t="shared" si="5"/>
        <v>8338235.2941176547</v>
      </c>
      <c r="AO5" s="77">
        <f t="shared" si="5"/>
        <v>7941176.4705882426</v>
      </c>
      <c r="AP5" s="77">
        <f t="shared" si="5"/>
        <v>7544117.6470588306</v>
      </c>
      <c r="AQ5" s="77">
        <f t="shared" si="5"/>
        <v>7147058.8235294186</v>
      </c>
      <c r="AR5" s="77">
        <f t="shared" si="5"/>
        <v>6750000.0000000065</v>
      </c>
      <c r="AS5" s="77">
        <f t="shared" si="5"/>
        <v>6352941.1764705945</v>
      </c>
      <c r="AT5" s="77">
        <f t="shared" si="5"/>
        <v>5955882.3529411824</v>
      </c>
      <c r="AU5" s="77">
        <f t="shared" si="5"/>
        <v>5558823.5294117704</v>
      </c>
      <c r="AV5" s="77">
        <f t="shared" si="5"/>
        <v>5161764.7058823584</v>
      </c>
      <c r="AW5" s="77">
        <f t="shared" si="5"/>
        <v>4764705.8823529463</v>
      </c>
      <c r="AX5" s="77">
        <f t="shared" si="5"/>
        <v>4367647.0588235343</v>
      </c>
      <c r="AY5" s="77">
        <f t="shared" si="5"/>
        <v>3970588.2352941227</v>
      </c>
      <c r="AZ5" s="77">
        <f t="shared" si="5"/>
        <v>3573529.4117647111</v>
      </c>
      <c r="BA5" s="77">
        <f t="shared" si="5"/>
        <v>3176470.5882352996</v>
      </c>
      <c r="BB5" s="77">
        <f t="shared" si="5"/>
        <v>2779411.764705888</v>
      </c>
      <c r="BC5" s="77">
        <f t="shared" si="5"/>
        <v>2382352.9411764764</v>
      </c>
      <c r="BD5" s="77">
        <f t="shared" si="5"/>
        <v>1985294.1176470646</v>
      </c>
      <c r="BE5" s="77">
        <f t="shared" si="5"/>
        <v>1588235.2941176528</v>
      </c>
      <c r="BF5" s="77">
        <f t="shared" si="5"/>
        <v>1191176.470588241</v>
      </c>
      <c r="BG5" s="77">
        <f t="shared" si="5"/>
        <v>794117.6470588292</v>
      </c>
      <c r="BH5" s="77">
        <f t="shared" si="5"/>
        <v>397058.82352941745</v>
      </c>
      <c r="BI5" s="90">
        <f>Q5</f>
        <v>0</v>
      </c>
      <c r="BL5" s="100"/>
      <c r="BM5" s="82"/>
      <c r="BN5" s="82"/>
      <c r="BO5" s="82"/>
      <c r="BP5" s="82"/>
      <c r="BQ5" s="82"/>
      <c r="BR5" s="82">
        <v>0</v>
      </c>
      <c r="BS5" s="82">
        <f>((AB5-AA5)/AA5)*100</f>
        <v>-2.9411764705882302</v>
      </c>
      <c r="BT5" s="82">
        <f t="shared" ref="BT5:CZ15" si="6">((AC5-AB5)/AB5)*100</f>
        <v>-3.0303030303030254</v>
      </c>
      <c r="BU5" s="82">
        <f t="shared" si="6"/>
        <v>-3.1249999999999947</v>
      </c>
      <c r="BV5" s="82">
        <f t="shared" si="6"/>
        <v>-3.2258064516128977</v>
      </c>
      <c r="BW5" s="82">
        <f t="shared" si="6"/>
        <v>-3.3333333333333268</v>
      </c>
      <c r="BX5" s="82">
        <f t="shared" si="6"/>
        <v>-3.4482758620689586</v>
      </c>
      <c r="BY5" s="82">
        <f t="shared" si="6"/>
        <v>-3.5714285714285641</v>
      </c>
      <c r="BZ5" s="82">
        <f t="shared" si="6"/>
        <v>-3.7037037037036957</v>
      </c>
      <c r="CA5" s="82">
        <f t="shared" si="6"/>
        <v>-3.8461538461538378</v>
      </c>
      <c r="CB5" s="82">
        <f t="shared" si="6"/>
        <v>-3.9999999999999911</v>
      </c>
      <c r="CC5" s="82">
        <f t="shared" si="6"/>
        <v>-4.1666666666666563</v>
      </c>
      <c r="CD5" s="82">
        <f t="shared" si="6"/>
        <v>-4.3478260869565108</v>
      </c>
      <c r="CE5" s="82">
        <f t="shared" si="6"/>
        <v>-4.5454545454545441</v>
      </c>
      <c r="CF5" s="82">
        <f t="shared" si="6"/>
        <v>-4.761904761904761</v>
      </c>
      <c r="CG5" s="82">
        <f t="shared" si="6"/>
        <v>-4.9999999999999991</v>
      </c>
      <c r="CH5" s="82">
        <f t="shared" si="6"/>
        <v>-5.2631578947368407</v>
      </c>
      <c r="CI5" s="82">
        <f t="shared" si="6"/>
        <v>-5.5555555555555536</v>
      </c>
      <c r="CJ5" s="82">
        <f t="shared" si="6"/>
        <v>-5.8823529411764692</v>
      </c>
      <c r="CK5" s="82">
        <f t="shared" si="6"/>
        <v>-6.2499999999999982</v>
      </c>
      <c r="CL5" s="82">
        <f t="shared" si="6"/>
        <v>-6.6666666666666652</v>
      </c>
      <c r="CM5" s="82">
        <f t="shared" si="6"/>
        <v>-7.1428571428571415</v>
      </c>
      <c r="CN5" s="82">
        <f t="shared" si="6"/>
        <v>-7.6923076923076898</v>
      </c>
      <c r="CO5" s="82">
        <f t="shared" si="6"/>
        <v>-8.3333333333333304</v>
      </c>
      <c r="CP5" s="82">
        <f t="shared" si="6"/>
        <v>-9.0909090909090757</v>
      </c>
      <c r="CQ5" s="82">
        <f t="shared" si="6"/>
        <v>-9.9999999999999822</v>
      </c>
      <c r="CR5" s="82">
        <f t="shared" si="6"/>
        <v>-11.111111111111089</v>
      </c>
      <c r="CS5" s="82">
        <f t="shared" si="6"/>
        <v>-12.499999999999972</v>
      </c>
      <c r="CT5" s="82">
        <f t="shared" si="6"/>
        <v>-14.285714285714249</v>
      </c>
      <c r="CU5" s="82">
        <f t="shared" si="6"/>
        <v>-16.666666666666625</v>
      </c>
      <c r="CV5" s="82">
        <f t="shared" si="6"/>
        <v>-19.999999999999943</v>
      </c>
      <c r="CW5" s="82">
        <f t="shared" si="6"/>
        <v>-24.999999999999911</v>
      </c>
      <c r="CX5" s="82">
        <f t="shared" si="6"/>
        <v>-33.333333333333179</v>
      </c>
      <c r="CY5" s="82">
        <f t="shared" si="6"/>
        <v>-49.999999999999638</v>
      </c>
      <c r="CZ5" s="101">
        <f t="shared" si="6"/>
        <v>-100</v>
      </c>
    </row>
    <row r="6" spans="1:104" ht="17.25" customHeight="1" x14ac:dyDescent="0.25">
      <c r="A6" s="6" t="s">
        <v>18</v>
      </c>
      <c r="B6" s="7" t="s">
        <v>19</v>
      </c>
      <c r="C6" s="7">
        <v>2010</v>
      </c>
      <c r="D6" s="18">
        <v>7579144</v>
      </c>
      <c r="E6" s="17">
        <v>0.15</v>
      </c>
      <c r="F6" s="7">
        <v>2020</v>
      </c>
      <c r="G6" s="7"/>
      <c r="H6" s="7"/>
      <c r="I6" s="7"/>
      <c r="J6" s="7"/>
      <c r="K6" s="31">
        <v>2014</v>
      </c>
      <c r="L6" s="32">
        <v>7230859</v>
      </c>
      <c r="M6" s="37">
        <f t="shared" si="2"/>
        <v>-4.595307860623838</v>
      </c>
      <c r="N6" s="18">
        <f>'[1] Cumulative Avoided Emissions'!$AN$11</f>
        <v>7124395.3599999994</v>
      </c>
      <c r="O6" s="37">
        <f t="shared" si="3"/>
        <v>1.4943533397618827</v>
      </c>
      <c r="P6" s="41">
        <f>INDEX('[1] Cumulative Avoided Emissions'!$F:$F,MATCH(A6,'[1] Cumulative Avoided Emissions'!$A:$A,0))</f>
        <v>2020</v>
      </c>
      <c r="Q6" s="18">
        <f>INDEX('[1] Cumulative Avoided Emissions'!$H:$H,MATCH(A6,'[1] Cumulative Avoided Emissions'!$A:$A,0))</f>
        <v>6442272.4000000004</v>
      </c>
      <c r="R6" s="44">
        <f t="shared" si="4"/>
        <v>-10.905849498655687</v>
      </c>
      <c r="S6" s="37">
        <f>AVERAGE(BQ6:BV6)</f>
        <v>-1.9061864365394678</v>
      </c>
      <c r="U6" s="89"/>
      <c r="V6" s="77"/>
      <c r="W6" s="77"/>
      <c r="X6" s="77"/>
      <c r="Y6" s="77">
        <f>L6</f>
        <v>7230859</v>
      </c>
      <c r="Z6" s="77">
        <f>Y6-(($Y$6-$AE$6)/($AE$2-$Y$2))</f>
        <v>7099427.9000000004</v>
      </c>
      <c r="AA6" s="77">
        <f>Z6-(($Y$6-$AE$6)/($AE$2-$Y$2))</f>
        <v>6967996.8000000007</v>
      </c>
      <c r="AB6" s="77">
        <f t="shared" ref="AB6:AD6" si="7">AA6-(($Y$6-$AE$6)/($AE$2-$Y$2))</f>
        <v>6836565.7000000011</v>
      </c>
      <c r="AC6" s="77">
        <f t="shared" si="7"/>
        <v>6705134.6000000015</v>
      </c>
      <c r="AD6" s="77">
        <f t="shared" si="7"/>
        <v>6573703.5000000019</v>
      </c>
      <c r="AE6" s="77">
        <f>Q6</f>
        <v>6442272.4000000004</v>
      </c>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90"/>
      <c r="BL6" s="100"/>
      <c r="BM6" s="82"/>
      <c r="BN6" s="82"/>
      <c r="BO6" s="82"/>
      <c r="BP6" s="82">
        <v>0</v>
      </c>
      <c r="BQ6" s="82">
        <f>((Z6-Y6)/Y6)*100</f>
        <v>-1.8176415831092769</v>
      </c>
      <c r="BR6" s="82">
        <f t="shared" ref="BR6:BS6" si="8">((AA6-Z6)/Z6)*100</f>
        <v>-1.8512914258908049</v>
      </c>
      <c r="BS6" s="82">
        <f t="shared" si="8"/>
        <v>-1.8862106825307325</v>
      </c>
      <c r="BT6" s="82">
        <f t="shared" si="6"/>
        <v>-1.922472565428569</v>
      </c>
      <c r="BU6" s="82">
        <f t="shared" si="6"/>
        <v>-1.9601560272928691</v>
      </c>
      <c r="BV6" s="82">
        <f t="shared" si="6"/>
        <v>-1.9993463349845555</v>
      </c>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101"/>
    </row>
    <row r="7" spans="1:104" x14ac:dyDescent="0.25">
      <c r="A7" s="6" t="s">
        <v>21</v>
      </c>
      <c r="B7" s="7" t="s">
        <v>22</v>
      </c>
      <c r="C7" s="7">
        <v>2005</v>
      </c>
      <c r="D7" s="18">
        <v>7440000</v>
      </c>
      <c r="E7" s="17">
        <v>0.25</v>
      </c>
      <c r="F7" s="7">
        <v>2020</v>
      </c>
      <c r="G7" s="17">
        <v>0.8</v>
      </c>
      <c r="H7" s="7">
        <v>2050</v>
      </c>
      <c r="I7" s="7"/>
      <c r="J7" s="7"/>
      <c r="K7" s="7">
        <v>2016</v>
      </c>
      <c r="L7" s="18">
        <v>6400000</v>
      </c>
      <c r="M7" s="37">
        <f t="shared" si="2"/>
        <v>-13.978494623655912</v>
      </c>
      <c r="N7" s="18">
        <f>'[1] Cumulative Avoided Emissions'!$AP$14</f>
        <v>5985066.6666666633</v>
      </c>
      <c r="O7" s="37">
        <f t="shared" si="3"/>
        <v>6.9328105507040352</v>
      </c>
      <c r="P7" s="41">
        <f>INDEX('[1] Cumulative Avoided Emissions'!$F:$F,MATCH(A7,'[1] Cumulative Avoided Emissions'!$A:$A,0))</f>
        <v>2050</v>
      </c>
      <c r="Q7" s="18">
        <f>INDEX('[1] Cumulative Avoided Emissions'!$H:$H,MATCH(A7,'[1] Cumulative Avoided Emissions'!$A:$A,0))</f>
        <v>1488000</v>
      </c>
      <c r="R7" s="44">
        <f t="shared" si="4"/>
        <v>-76.75</v>
      </c>
      <c r="S7" s="37">
        <f>AVERAGE(BS7:CZ7)</f>
        <v>-4.1833792401881142</v>
      </c>
      <c r="U7" s="89"/>
      <c r="V7" s="77"/>
      <c r="W7" s="77"/>
      <c r="X7" s="77"/>
      <c r="Y7" s="77"/>
      <c r="Z7" s="77"/>
      <c r="AA7" s="77">
        <f>L7</f>
        <v>6400000</v>
      </c>
      <c r="AB7" s="77">
        <f>AA7-(($AA$7-$BI$7)/($BI$2-$AA$2))</f>
        <v>6255529.4117647056</v>
      </c>
      <c r="AC7" s="77">
        <f t="shared" ref="AC7:BH7" si="9">AB7-(($AA$7-$BI$7)/($BI$2-$AA$2))</f>
        <v>6111058.8235294111</v>
      </c>
      <c r="AD7" s="77">
        <f t="shared" si="9"/>
        <v>5966588.2352941167</v>
      </c>
      <c r="AE7" s="77">
        <f t="shared" si="9"/>
        <v>5822117.6470588222</v>
      </c>
      <c r="AF7" s="77">
        <f t="shared" si="9"/>
        <v>5677647.0588235278</v>
      </c>
      <c r="AG7" s="77">
        <f t="shared" si="9"/>
        <v>5533176.4705882333</v>
      </c>
      <c r="AH7" s="77">
        <f t="shared" si="9"/>
        <v>5388705.8823529389</v>
      </c>
      <c r="AI7" s="77">
        <f t="shared" si="9"/>
        <v>5244235.2941176444</v>
      </c>
      <c r="AJ7" s="77">
        <f t="shared" si="9"/>
        <v>5099764.70588235</v>
      </c>
      <c r="AK7" s="77">
        <f t="shared" si="9"/>
        <v>4955294.1176470555</v>
      </c>
      <c r="AL7" s="77">
        <f t="shared" si="9"/>
        <v>4810823.5294117611</v>
      </c>
      <c r="AM7" s="77">
        <f t="shared" si="9"/>
        <v>4666352.9411764666</v>
      </c>
      <c r="AN7" s="77">
        <f t="shared" si="9"/>
        <v>4521882.3529411722</v>
      </c>
      <c r="AO7" s="77">
        <f t="shared" si="9"/>
        <v>4377411.7647058778</v>
      </c>
      <c r="AP7" s="77">
        <f t="shared" si="9"/>
        <v>4232941.1764705833</v>
      </c>
      <c r="AQ7" s="77">
        <f t="shared" si="9"/>
        <v>4088470.5882352893</v>
      </c>
      <c r="AR7" s="77">
        <f t="shared" si="9"/>
        <v>3943999.9999999953</v>
      </c>
      <c r="AS7" s="77">
        <f t="shared" si="9"/>
        <v>3799529.4117647014</v>
      </c>
      <c r="AT7" s="77">
        <f t="shared" si="9"/>
        <v>3655058.8235294074</v>
      </c>
      <c r="AU7" s="77">
        <f t="shared" si="9"/>
        <v>3510588.2352941134</v>
      </c>
      <c r="AV7" s="77">
        <f t="shared" si="9"/>
        <v>3366117.6470588194</v>
      </c>
      <c r="AW7" s="77">
        <f t="shared" si="9"/>
        <v>3221647.0588235254</v>
      </c>
      <c r="AX7" s="77">
        <f t="shared" si="9"/>
        <v>3077176.4705882315</v>
      </c>
      <c r="AY7" s="77">
        <f t="shared" si="9"/>
        <v>2932705.8823529375</v>
      </c>
      <c r="AZ7" s="77">
        <f t="shared" si="9"/>
        <v>2788235.2941176435</v>
      </c>
      <c r="BA7" s="77">
        <f t="shared" si="9"/>
        <v>2643764.7058823495</v>
      </c>
      <c r="BB7" s="77">
        <f t="shared" si="9"/>
        <v>2499294.1176470555</v>
      </c>
      <c r="BC7" s="77">
        <f t="shared" si="9"/>
        <v>2354823.5294117616</v>
      </c>
      <c r="BD7" s="77">
        <f t="shared" si="9"/>
        <v>2210352.9411764676</v>
      </c>
      <c r="BE7" s="77">
        <f t="shared" si="9"/>
        <v>2065882.3529411734</v>
      </c>
      <c r="BF7" s="77">
        <f t="shared" si="9"/>
        <v>1921411.7647058791</v>
      </c>
      <c r="BG7" s="77">
        <f t="shared" si="9"/>
        <v>1776941.1764705849</v>
      </c>
      <c r="BH7" s="77">
        <f t="shared" si="9"/>
        <v>1632470.5882352907</v>
      </c>
      <c r="BI7" s="90">
        <f>Q7</f>
        <v>1488000</v>
      </c>
      <c r="BL7" s="100"/>
      <c r="BM7" s="82"/>
      <c r="BN7" s="82"/>
      <c r="BO7" s="82"/>
      <c r="BP7" s="82"/>
      <c r="BQ7" s="82"/>
      <c r="BR7" s="82">
        <v>0</v>
      </c>
      <c r="BS7" s="82">
        <f>((AB7-AA7)/AA7)*100</f>
        <v>-2.2573529411764754</v>
      </c>
      <c r="BT7" s="82">
        <f t="shared" si="6"/>
        <v>-2.3094861957421253</v>
      </c>
      <c r="BU7" s="82">
        <f t="shared" si="6"/>
        <v>-2.364084398583095</v>
      </c>
      <c r="BV7" s="82">
        <f t="shared" si="6"/>
        <v>-2.4213266030444101</v>
      </c>
      <c r="BW7" s="82">
        <f t="shared" ref="BW7:CZ11" si="10">((AF7-AE7)/AE7)*100</f>
        <v>-2.4814096346589132</v>
      </c>
      <c r="BX7" s="82">
        <f t="shared" si="10"/>
        <v>-2.5445503522586059</v>
      </c>
      <c r="BY7" s="82">
        <f t="shared" si="10"/>
        <v>-2.6109882633100936</v>
      </c>
      <c r="BZ7" s="82">
        <f t="shared" si="10"/>
        <v>-2.6809885599511034</v>
      </c>
      <c r="CA7" s="82">
        <f t="shared" si="10"/>
        <v>-2.7548456568557147</v>
      </c>
      <c r="CB7" s="82">
        <f t="shared" si="10"/>
        <v>-2.8328873304420124</v>
      </c>
      <c r="CC7" s="82">
        <f t="shared" si="10"/>
        <v>-2.9154795821462574</v>
      </c>
      <c r="CD7" s="82">
        <f t="shared" si="10"/>
        <v>-3.0030323779712504</v>
      </c>
      <c r="CE7" s="82">
        <f t="shared" si="10"/>
        <v>-3.0960064542154191</v>
      </c>
      <c r="CF7" s="82">
        <f t="shared" si="10"/>
        <v>-3.194921427828088</v>
      </c>
      <c r="CG7" s="82">
        <f t="shared" si="10"/>
        <v>-3.300365512792959</v>
      </c>
      <c r="CH7" s="82">
        <f t="shared" si="10"/>
        <v>-3.4130072262367994</v>
      </c>
      <c r="CI7" s="82">
        <f t="shared" si="10"/>
        <v>-3.5336095764272568</v>
      </c>
      <c r="CJ7" s="82">
        <f t="shared" si="10"/>
        <v>-3.6630473690490404</v>
      </c>
      <c r="CK7" s="82">
        <f t="shared" si="10"/>
        <v>-3.8023284617290076</v>
      </c>
      <c r="CL7" s="82">
        <f t="shared" si="10"/>
        <v>-3.9526200592249268</v>
      </c>
      <c r="CM7" s="82">
        <f t="shared" si="10"/>
        <v>-4.1152815013404833</v>
      </c>
      <c r="CN7" s="82">
        <f t="shared" si="10"/>
        <v>-4.2919054941982404</v>
      </c>
      <c r="CO7" s="82">
        <f t="shared" si="10"/>
        <v>-4.4843704352906819</v>
      </c>
      <c r="CP7" s="82">
        <f t="shared" si="10"/>
        <v>-4.6949074782076785</v>
      </c>
      <c r="CQ7" s="82">
        <f t="shared" si="10"/>
        <v>-4.9261874197689366</v>
      </c>
      <c r="CR7" s="82">
        <f t="shared" si="10"/>
        <v>-5.1814345991561197</v>
      </c>
      <c r="CS7" s="82">
        <f t="shared" si="10"/>
        <v>-5.4645781416874355</v>
      </c>
      <c r="CT7" s="82">
        <f t="shared" si="10"/>
        <v>-5.7804556580681625</v>
      </c>
      <c r="CU7" s="82">
        <f t="shared" si="10"/>
        <v>-6.1350919264588359</v>
      </c>
      <c r="CV7" s="82">
        <f t="shared" si="10"/>
        <v>-6.5360868639557301</v>
      </c>
      <c r="CW7" s="82">
        <f t="shared" si="10"/>
        <v>-6.9931662870159599</v>
      </c>
      <c r="CX7" s="82">
        <f t="shared" si="10"/>
        <v>-7.5189811413176768</v>
      </c>
      <c r="CY7" s="82">
        <f t="shared" si="10"/>
        <v>-8.1302966101695109</v>
      </c>
      <c r="CZ7" s="101">
        <f t="shared" si="10"/>
        <v>-8.8498126261168473</v>
      </c>
    </row>
    <row r="8" spans="1:104" x14ac:dyDescent="0.25">
      <c r="A8" s="6" t="s">
        <v>27</v>
      </c>
      <c r="B8" s="7" t="s">
        <v>28</v>
      </c>
      <c r="C8" s="7">
        <v>1990</v>
      </c>
      <c r="D8" s="18">
        <v>32300000</v>
      </c>
      <c r="E8" s="17">
        <v>0.25</v>
      </c>
      <c r="F8" s="7">
        <v>2020</v>
      </c>
      <c r="G8" s="17">
        <v>0.8</v>
      </c>
      <c r="H8" s="7">
        <v>2050</v>
      </c>
      <c r="I8" s="7"/>
      <c r="J8" s="7"/>
      <c r="K8" s="7">
        <v>2015</v>
      </c>
      <c r="L8" s="18">
        <v>32651379</v>
      </c>
      <c r="M8" s="37">
        <f t="shared" si="2"/>
        <v>1.087860681114551</v>
      </c>
      <c r="N8" s="18">
        <f>'[1] Cumulative Avoided Emissions'!$AO$19</f>
        <v>21533333.333333302</v>
      </c>
      <c r="O8" s="37">
        <f t="shared" si="3"/>
        <v>51.631791021672043</v>
      </c>
      <c r="P8" s="41">
        <f>INDEX('[1] Cumulative Avoided Emissions'!$F:$F,MATCH(A8,'[1] Cumulative Avoided Emissions'!$A:$A,0))</f>
        <v>2050</v>
      </c>
      <c r="Q8" s="18">
        <f>INDEX('[1] Cumulative Avoided Emissions'!$H:$H,MATCH(A8,'[1] Cumulative Avoided Emissions'!$A:$A,0))</f>
        <v>6460000</v>
      </c>
      <c r="R8" s="44">
        <f t="shared" si="4"/>
        <v>-80.215230725783442</v>
      </c>
      <c r="S8" s="37">
        <f>AVERAGE(BR8:CZ8)</f>
        <v>-4.4996290530343801</v>
      </c>
      <c r="U8" s="89"/>
      <c r="V8" s="77"/>
      <c r="W8" s="77"/>
      <c r="X8" s="77"/>
      <c r="Y8" s="77"/>
      <c r="Z8" s="77">
        <f>L8</f>
        <v>32651379</v>
      </c>
      <c r="AA8" s="77">
        <f>Z8-(($Z$8-$BI$8)/($BI$2-$Z$2))</f>
        <v>31903053.885714285</v>
      </c>
      <c r="AB8" s="77">
        <f t="shared" ref="AB8:BH8" si="11">AA8-(($Z$8-$BI$8)/($BI$2-$Z$2))</f>
        <v>31154728.77142857</v>
      </c>
      <c r="AC8" s="77">
        <f t="shared" si="11"/>
        <v>30406403.657142855</v>
      </c>
      <c r="AD8" s="77">
        <f t="shared" si="11"/>
        <v>29658078.54285714</v>
      </c>
      <c r="AE8" s="77">
        <f t="shared" si="11"/>
        <v>28909753.428571425</v>
      </c>
      <c r="AF8" s="77">
        <f t="shared" si="11"/>
        <v>28161428.31428571</v>
      </c>
      <c r="AG8" s="77">
        <f t="shared" si="11"/>
        <v>27413103.199999996</v>
      </c>
      <c r="AH8" s="77">
        <f t="shared" si="11"/>
        <v>26664778.085714281</v>
      </c>
      <c r="AI8" s="77">
        <f t="shared" si="11"/>
        <v>25916452.971428566</v>
      </c>
      <c r="AJ8" s="77">
        <f t="shared" si="11"/>
        <v>25168127.857142851</v>
      </c>
      <c r="AK8" s="77">
        <f t="shared" si="11"/>
        <v>24419802.742857136</v>
      </c>
      <c r="AL8" s="77">
        <f t="shared" si="11"/>
        <v>23671477.628571421</v>
      </c>
      <c r="AM8" s="77">
        <f t="shared" si="11"/>
        <v>22923152.514285706</v>
      </c>
      <c r="AN8" s="77">
        <f t="shared" si="11"/>
        <v>22174827.399999991</v>
      </c>
      <c r="AO8" s="77">
        <f t="shared" si="11"/>
        <v>21426502.285714276</v>
      </c>
      <c r="AP8" s="77">
        <f t="shared" si="11"/>
        <v>20678177.171428561</v>
      </c>
      <c r="AQ8" s="77">
        <f t="shared" si="11"/>
        <v>19929852.057142846</v>
      </c>
      <c r="AR8" s="77">
        <f t="shared" si="11"/>
        <v>19181526.942857131</v>
      </c>
      <c r="AS8" s="77">
        <f t="shared" si="11"/>
        <v>18433201.828571416</v>
      </c>
      <c r="AT8" s="77">
        <f t="shared" si="11"/>
        <v>17684876.714285702</v>
      </c>
      <c r="AU8" s="77">
        <f t="shared" si="11"/>
        <v>16936551.599999987</v>
      </c>
      <c r="AV8" s="77">
        <f t="shared" si="11"/>
        <v>16188226.485714272</v>
      </c>
      <c r="AW8" s="77">
        <f t="shared" si="11"/>
        <v>15439901.371428557</v>
      </c>
      <c r="AX8" s="77">
        <f t="shared" si="11"/>
        <v>14691576.257142842</v>
      </c>
      <c r="AY8" s="77">
        <f t="shared" si="11"/>
        <v>13943251.142857127</v>
      </c>
      <c r="AZ8" s="77">
        <f t="shared" si="11"/>
        <v>13194926.028571412</v>
      </c>
      <c r="BA8" s="77">
        <f t="shared" si="11"/>
        <v>12446600.914285697</v>
      </c>
      <c r="BB8" s="77">
        <f t="shared" si="11"/>
        <v>11698275.799999982</v>
      </c>
      <c r="BC8" s="77">
        <f t="shared" si="11"/>
        <v>10949950.685714267</v>
      </c>
      <c r="BD8" s="77">
        <f t="shared" si="11"/>
        <v>10201625.571428552</v>
      </c>
      <c r="BE8" s="77">
        <f t="shared" si="11"/>
        <v>9453300.4571428373</v>
      </c>
      <c r="BF8" s="77">
        <f t="shared" si="11"/>
        <v>8704975.3428571224</v>
      </c>
      <c r="BG8" s="77">
        <f t="shared" si="11"/>
        <v>7956650.2285714084</v>
      </c>
      <c r="BH8" s="77">
        <f t="shared" si="11"/>
        <v>7208325.1142856944</v>
      </c>
      <c r="BI8" s="90">
        <f>Q8</f>
        <v>6460000</v>
      </c>
      <c r="BL8" s="100"/>
      <c r="BM8" s="82"/>
      <c r="BN8" s="82"/>
      <c r="BO8" s="82"/>
      <c r="BP8" s="82"/>
      <c r="BQ8" s="82">
        <v>0</v>
      </c>
      <c r="BR8" s="82">
        <f>((AA8-Z8)/Z8)*100</f>
        <v>-2.2918637350223858</v>
      </c>
      <c r="BS8" s="82">
        <f t="shared" ref="BS8:BS10" si="12">((AB8-AA8)/AA8)*100</f>
        <v>-2.3456221995750814</v>
      </c>
      <c r="BT8" s="82">
        <f t="shared" si="6"/>
        <v>-2.4019631811784223</v>
      </c>
      <c r="BU8" s="82">
        <f t="shared" si="6"/>
        <v>-2.4610773530592258</v>
      </c>
      <c r="BV8" s="82">
        <f t="shared" si="6"/>
        <v>-2.523174632518268</v>
      </c>
      <c r="BW8" s="82">
        <f t="shared" si="10"/>
        <v>-2.5884866715817347</v>
      </c>
      <c r="BX8" s="82">
        <f t="shared" si="10"/>
        <v>-2.6572697447526306</v>
      </c>
      <c r="BY8" s="82">
        <f t="shared" si="10"/>
        <v>-2.729808109742625</v>
      </c>
      <c r="BZ8" s="82">
        <f t="shared" si="10"/>
        <v>-2.8064179341009852</v>
      </c>
      <c r="CA8" s="82">
        <f t="shared" si="10"/>
        <v>-2.8874519021206391</v>
      </c>
      <c r="CB8" s="82">
        <f t="shared" si="10"/>
        <v>-2.9733046436083495</v>
      </c>
      <c r="CC8" s="82">
        <f t="shared" si="10"/>
        <v>-3.0644191608165312</v>
      </c>
      <c r="CD8" s="82">
        <f t="shared" si="10"/>
        <v>-3.1612944744205076</v>
      </c>
      <c r="CE8" s="82">
        <f t="shared" si="10"/>
        <v>-3.2644947671109321</v>
      </c>
      <c r="CF8" s="82">
        <f t="shared" si="10"/>
        <v>-3.3746603785773557</v>
      </c>
      <c r="CG8" s="82">
        <f t="shared" si="10"/>
        <v>-3.4925211045045224</v>
      </c>
      <c r="CH8" s="82">
        <f t="shared" si="10"/>
        <v>-3.6189123832428045</v>
      </c>
      <c r="CI8" s="82">
        <f t="shared" si="10"/>
        <v>-3.7547951291365242</v>
      </c>
      <c r="CJ8" s="82">
        <f t="shared" si="10"/>
        <v>-3.9012802083745384</v>
      </c>
      <c r="CK8" s="82">
        <f t="shared" si="10"/>
        <v>-4.0596588766570809</v>
      </c>
      <c r="CL8" s="82">
        <f t="shared" si="10"/>
        <v>-4.2314409445739809</v>
      </c>
      <c r="CM8" s="82">
        <f t="shared" si="10"/>
        <v>-4.4184030607843185</v>
      </c>
      <c r="CN8" s="82">
        <f t="shared" si="10"/>
        <v>-4.6226503869716318</v>
      </c>
      <c r="CO8" s="82">
        <f t="shared" si="10"/>
        <v>-4.8466962079854081</v>
      </c>
      <c r="CP8" s="82">
        <f t="shared" si="10"/>
        <v>-5.0935658719525723</v>
      </c>
      <c r="CQ8" s="82">
        <f t="shared" si="10"/>
        <v>-5.3669342007733132</v>
      </c>
      <c r="CR8" s="82">
        <f t="shared" si="10"/>
        <v>-5.671309658465244</v>
      </c>
      <c r="CS8" s="82">
        <f t="shared" si="10"/>
        <v>-6.0122849558614684</v>
      </c>
      <c r="CT8" s="82">
        <f t="shared" si="10"/>
        <v>-6.3968838406572361</v>
      </c>
      <c r="CU8" s="82">
        <f t="shared" si="10"/>
        <v>-6.8340500862895128</v>
      </c>
      <c r="CV8" s="82">
        <f t="shared" si="10"/>
        <v>-7.3353516951409308</v>
      </c>
      <c r="CW8" s="82">
        <f t="shared" si="10"/>
        <v>-7.9160195709244219</v>
      </c>
      <c r="CX8" s="82">
        <f t="shared" si="10"/>
        <v>-8.5965219292637407</v>
      </c>
      <c r="CY8" s="82">
        <f t="shared" si="10"/>
        <v>-9.405027150729401</v>
      </c>
      <c r="CZ8" s="101">
        <f t="shared" si="10"/>
        <v>-10.38140070572898</v>
      </c>
    </row>
    <row r="9" spans="1:104" x14ac:dyDescent="0.25">
      <c r="A9" s="6" t="s">
        <v>29</v>
      </c>
      <c r="B9" s="7" t="s">
        <v>11</v>
      </c>
      <c r="C9" s="7">
        <v>2005</v>
      </c>
      <c r="D9" s="18">
        <v>1333130</v>
      </c>
      <c r="E9" s="17">
        <v>0.15</v>
      </c>
      <c r="F9" s="7">
        <v>2020</v>
      </c>
      <c r="G9" s="17">
        <v>0.55000000000000004</v>
      </c>
      <c r="H9" s="7">
        <v>2030</v>
      </c>
      <c r="I9" s="7"/>
      <c r="J9" s="7"/>
      <c r="K9" s="7">
        <v>2014</v>
      </c>
      <c r="L9" s="18">
        <v>1249503</v>
      </c>
      <c r="M9" s="37">
        <f t="shared" si="2"/>
        <v>-6.2729816296985295</v>
      </c>
      <c r="N9" s="18">
        <f>'[1] Cumulative Avoided Emissions'!$AN$20</f>
        <v>1069170.2599999991</v>
      </c>
      <c r="O9" s="37">
        <f t="shared" si="3"/>
        <v>16.866606446760041</v>
      </c>
      <c r="P9" s="41">
        <f>INDEX('[1] Cumulative Avoided Emissions'!$F:$F,MATCH(A9,'[1] Cumulative Avoided Emissions'!$A:$A,0))</f>
        <v>2030</v>
      </c>
      <c r="Q9" s="18">
        <f>INDEX('[1] Cumulative Avoided Emissions'!$H:$H,MATCH(A9,'[1] Cumulative Avoided Emissions'!$A:$A,0))</f>
        <v>599908.49999999988</v>
      </c>
      <c r="R9" s="44">
        <f t="shared" si="4"/>
        <v>-51.988230520454934</v>
      </c>
      <c r="S9" s="37">
        <f>AVERAGE(BQ9:CF9)</f>
        <v>-4.4776603193551585</v>
      </c>
      <c r="U9" s="89"/>
      <c r="V9" s="77"/>
      <c r="W9" s="77"/>
      <c r="X9" s="77"/>
      <c r="Y9" s="77">
        <f>L9</f>
        <v>1249503</v>
      </c>
      <c r="Z9" s="77">
        <f>Y9-(($Y$9-$AO$9)/($AO$2-$Y$2))</f>
        <v>1208903.34375</v>
      </c>
      <c r="AA9" s="77">
        <f t="shared" ref="AA9:AN9" si="13">Z9-(($Y$9-$AO$9)/($AO$2-$Y$2))</f>
        <v>1168303.6875</v>
      </c>
      <c r="AB9" s="77">
        <f t="shared" si="13"/>
        <v>1127704.03125</v>
      </c>
      <c r="AC9" s="77">
        <f t="shared" si="13"/>
        <v>1087104.375</v>
      </c>
      <c r="AD9" s="77">
        <f t="shared" si="13"/>
        <v>1046504.71875</v>
      </c>
      <c r="AE9" s="77">
        <f t="shared" si="13"/>
        <v>1005905.0625</v>
      </c>
      <c r="AF9" s="77">
        <f t="shared" si="13"/>
        <v>965305.40625</v>
      </c>
      <c r="AG9" s="77">
        <f t="shared" si="13"/>
        <v>924705.75</v>
      </c>
      <c r="AH9" s="77">
        <f t="shared" si="13"/>
        <v>884106.09375</v>
      </c>
      <c r="AI9" s="77">
        <f t="shared" si="13"/>
        <v>843506.4375</v>
      </c>
      <c r="AJ9" s="77">
        <f t="shared" si="13"/>
        <v>802906.78125</v>
      </c>
      <c r="AK9" s="77">
        <f t="shared" si="13"/>
        <v>762307.125</v>
      </c>
      <c r="AL9" s="77">
        <f t="shared" si="13"/>
        <v>721707.46875</v>
      </c>
      <c r="AM9" s="77">
        <f t="shared" si="13"/>
        <v>681107.8125</v>
      </c>
      <c r="AN9" s="77">
        <f t="shared" si="13"/>
        <v>640508.15625</v>
      </c>
      <c r="AO9" s="77">
        <f>Q9</f>
        <v>599908.49999999988</v>
      </c>
      <c r="AP9" s="77"/>
      <c r="AQ9" s="77"/>
      <c r="AR9" s="77"/>
      <c r="AS9" s="77"/>
      <c r="AT9" s="77"/>
      <c r="AU9" s="77"/>
      <c r="AV9" s="77"/>
      <c r="AW9" s="77"/>
      <c r="AX9" s="77"/>
      <c r="AY9" s="77"/>
      <c r="AZ9" s="77"/>
      <c r="BA9" s="77"/>
      <c r="BB9" s="77"/>
      <c r="BC9" s="77"/>
      <c r="BD9" s="77"/>
      <c r="BE9" s="77"/>
      <c r="BF9" s="77"/>
      <c r="BG9" s="77"/>
      <c r="BH9" s="77"/>
      <c r="BI9" s="90"/>
      <c r="BL9" s="100"/>
      <c r="BM9" s="82"/>
      <c r="BN9" s="82"/>
      <c r="BO9" s="82"/>
      <c r="BP9" s="82">
        <v>0</v>
      </c>
      <c r="BQ9" s="82">
        <f>((Z9-Y9)/Y9)*100</f>
        <v>-3.2492644075284334</v>
      </c>
      <c r="BR9" s="82">
        <f t="shared" ref="BR9" si="14">((AA9-Z9)/Z9)*100</f>
        <v>-3.35838729042311</v>
      </c>
      <c r="BS9" s="82">
        <f t="shared" si="12"/>
        <v>-3.4750944197460645</v>
      </c>
      <c r="BT9" s="82">
        <f t="shared" si="6"/>
        <v>-3.6002049407411834</v>
      </c>
      <c r="BU9" s="82">
        <f t="shared" si="6"/>
        <v>-3.7346603678234667</v>
      </c>
      <c r="BV9" s="82">
        <f t="shared" si="6"/>
        <v>-3.8795483214346471</v>
      </c>
      <c r="BW9" s="82">
        <f t="shared" si="10"/>
        <v>-4.0361320132037815</v>
      </c>
      <c r="BX9" s="82">
        <f t="shared" si="10"/>
        <v>-4.2058871717833606</v>
      </c>
      <c r="BY9" s="82">
        <f t="shared" si="10"/>
        <v>-4.3905486961663209</v>
      </c>
      <c r="BZ9" s="82">
        <f t="shared" si="10"/>
        <v>-4.592170163401275</v>
      </c>
      <c r="CA9" s="82">
        <f t="shared" si="10"/>
        <v>-4.8132005216616971</v>
      </c>
      <c r="CB9" s="82">
        <f t="shared" si="10"/>
        <v>-5.0565840516121554</v>
      </c>
      <c r="CC9" s="82">
        <f t="shared" si="10"/>
        <v>-5.3258922707825933</v>
      </c>
      <c r="CD9" s="82">
        <f t="shared" si="10"/>
        <v>-5.6255003596289166</v>
      </c>
      <c r="CE9" s="82">
        <f t="shared" si="10"/>
        <v>-5.9608266863037924</v>
      </c>
      <c r="CF9" s="82">
        <f t="shared" si="10"/>
        <v>-6.3386634274417357</v>
      </c>
      <c r="CG9" s="82"/>
      <c r="CH9" s="82"/>
      <c r="CI9" s="82"/>
      <c r="CJ9" s="82"/>
      <c r="CK9" s="82"/>
      <c r="CL9" s="82"/>
      <c r="CM9" s="82"/>
      <c r="CN9" s="82"/>
      <c r="CO9" s="82"/>
      <c r="CP9" s="82"/>
      <c r="CQ9" s="82"/>
      <c r="CR9" s="82"/>
      <c r="CS9" s="82"/>
      <c r="CT9" s="82"/>
      <c r="CU9" s="82"/>
      <c r="CV9" s="82"/>
      <c r="CW9" s="82"/>
      <c r="CX9" s="82"/>
      <c r="CY9" s="82"/>
      <c r="CZ9" s="101"/>
    </row>
    <row r="10" spans="1:104" x14ac:dyDescent="0.25">
      <c r="A10" s="6" t="s">
        <v>30</v>
      </c>
      <c r="B10" s="7" t="s">
        <v>31</v>
      </c>
      <c r="C10" s="28">
        <v>2006</v>
      </c>
      <c r="D10" s="47">
        <v>8879888</v>
      </c>
      <c r="E10" s="17">
        <v>0.4</v>
      </c>
      <c r="F10" s="7">
        <v>2028</v>
      </c>
      <c r="G10" s="17">
        <v>0.84</v>
      </c>
      <c r="H10" s="7">
        <v>2050</v>
      </c>
      <c r="I10" s="7"/>
      <c r="J10" s="7"/>
      <c r="K10" s="7">
        <v>2015</v>
      </c>
      <c r="L10" s="18">
        <v>7318055</v>
      </c>
      <c r="M10" s="37">
        <f t="shared" si="2"/>
        <v>-17.588431295529851</v>
      </c>
      <c r="N10" s="18">
        <f>'[1] Cumulative Avoided Emissions'!$AO$21</f>
        <v>7354161.7890909072</v>
      </c>
      <c r="O10" s="37">
        <f t="shared" si="3"/>
        <v>-0.49097082885051108</v>
      </c>
      <c r="P10" s="41">
        <f>INDEX('[1] Cumulative Avoided Emissions'!$F:$F,MATCH(A10,'[1] Cumulative Avoided Emissions'!$A:$A,0))</f>
        <v>2050</v>
      </c>
      <c r="Q10" s="18">
        <f>INDEX('[1] Cumulative Avoided Emissions'!$H:$H,MATCH(A10,'[1] Cumulative Avoided Emissions'!$A:$A,0))</f>
        <v>1420782.08</v>
      </c>
      <c r="R10" s="44">
        <f t="shared" si="4"/>
        <v>-80.585250042531797</v>
      </c>
      <c r="S10" s="37">
        <f>AVERAGE(BR10:CZ10)</f>
        <v>-4.5499412339566794</v>
      </c>
      <c r="U10" s="89"/>
      <c r="V10" s="77"/>
      <c r="W10" s="77"/>
      <c r="X10" s="77"/>
      <c r="Y10" s="77"/>
      <c r="Z10" s="77">
        <f>L10</f>
        <v>7318055</v>
      </c>
      <c r="AA10" s="77">
        <f>Z10-(($Z$10-$BI$10)/($BI$2-$Z$2))</f>
        <v>7149561.4879999999</v>
      </c>
      <c r="AB10" s="77">
        <f t="shared" ref="AB10:BH10" si="15">AA10-(($Z$10-$BI$10)/($BI$2-$Z$2))</f>
        <v>6981067.9759999998</v>
      </c>
      <c r="AC10" s="77">
        <f t="shared" si="15"/>
        <v>6812574.4639999997</v>
      </c>
      <c r="AD10" s="77">
        <f t="shared" si="15"/>
        <v>6644080.9519999996</v>
      </c>
      <c r="AE10" s="77">
        <f t="shared" si="15"/>
        <v>6475587.4399999995</v>
      </c>
      <c r="AF10" s="77">
        <f t="shared" si="15"/>
        <v>6307093.9279999994</v>
      </c>
      <c r="AG10" s="77">
        <f t="shared" si="15"/>
        <v>6138600.4159999993</v>
      </c>
      <c r="AH10" s="77">
        <f t="shared" si="15"/>
        <v>5970106.9039999992</v>
      </c>
      <c r="AI10" s="77">
        <f t="shared" si="15"/>
        <v>5801613.3919999991</v>
      </c>
      <c r="AJ10" s="77">
        <f t="shared" si="15"/>
        <v>5633119.879999999</v>
      </c>
      <c r="AK10" s="77">
        <f t="shared" si="15"/>
        <v>5464626.3679999989</v>
      </c>
      <c r="AL10" s="77">
        <f t="shared" si="15"/>
        <v>5296132.8559999987</v>
      </c>
      <c r="AM10" s="77">
        <f t="shared" si="15"/>
        <v>5127639.3439999986</v>
      </c>
      <c r="AN10" s="77">
        <f t="shared" si="15"/>
        <v>4959145.8319999985</v>
      </c>
      <c r="AO10" s="77">
        <f t="shared" si="15"/>
        <v>4790652.3199999984</v>
      </c>
      <c r="AP10" s="77">
        <f t="shared" si="15"/>
        <v>4622158.8079999983</v>
      </c>
      <c r="AQ10" s="77">
        <f t="shared" si="15"/>
        <v>4453665.2959999982</v>
      </c>
      <c r="AR10" s="77">
        <f t="shared" si="15"/>
        <v>4285171.7839999981</v>
      </c>
      <c r="AS10" s="77">
        <f t="shared" si="15"/>
        <v>4116678.271999998</v>
      </c>
      <c r="AT10" s="77">
        <f t="shared" si="15"/>
        <v>3948184.7599999979</v>
      </c>
      <c r="AU10" s="77">
        <f t="shared" si="15"/>
        <v>3779691.2479999978</v>
      </c>
      <c r="AV10" s="77">
        <f t="shared" si="15"/>
        <v>3611197.7359999977</v>
      </c>
      <c r="AW10" s="77">
        <f t="shared" si="15"/>
        <v>3442704.2239999976</v>
      </c>
      <c r="AX10" s="77">
        <f t="shared" si="15"/>
        <v>3274210.7119999975</v>
      </c>
      <c r="AY10" s="77">
        <f t="shared" si="15"/>
        <v>3105717.1999999974</v>
      </c>
      <c r="AZ10" s="77">
        <f t="shared" si="15"/>
        <v>2937223.6879999973</v>
      </c>
      <c r="BA10" s="77">
        <f t="shared" si="15"/>
        <v>2768730.1759999972</v>
      </c>
      <c r="BB10" s="77">
        <f t="shared" si="15"/>
        <v>2600236.6639999971</v>
      </c>
      <c r="BC10" s="77">
        <f t="shared" si="15"/>
        <v>2431743.151999997</v>
      </c>
      <c r="BD10" s="77">
        <f t="shared" si="15"/>
        <v>2263249.6399999969</v>
      </c>
      <c r="BE10" s="77">
        <f t="shared" si="15"/>
        <v>2094756.1279999968</v>
      </c>
      <c r="BF10" s="77">
        <f t="shared" si="15"/>
        <v>1926262.6159999967</v>
      </c>
      <c r="BG10" s="77">
        <f t="shared" si="15"/>
        <v>1757769.1039999966</v>
      </c>
      <c r="BH10" s="77">
        <f t="shared" si="15"/>
        <v>1589275.5919999965</v>
      </c>
      <c r="BI10" s="90">
        <f>Q10</f>
        <v>1420782.08</v>
      </c>
      <c r="BL10" s="100"/>
      <c r="BM10" s="82"/>
      <c r="BN10" s="82"/>
      <c r="BO10" s="82"/>
      <c r="BP10" s="82"/>
      <c r="BQ10" s="82">
        <v>0</v>
      </c>
      <c r="BR10" s="82">
        <f>((AA10-Z10)/Z10)*100</f>
        <v>-2.3024357155009096</v>
      </c>
      <c r="BS10" s="82">
        <f t="shared" si="12"/>
        <v>-2.3566971524449962</v>
      </c>
      <c r="BT10" s="82">
        <f t="shared" si="6"/>
        <v>-2.4135778734608917</v>
      </c>
      <c r="BU10" s="82">
        <f t="shared" si="6"/>
        <v>-2.4732722246248917</v>
      </c>
      <c r="BV10" s="82">
        <f t="shared" si="6"/>
        <v>-2.535994266434701</v>
      </c>
      <c r="BW10" s="82">
        <f t="shared" si="10"/>
        <v>-2.6019803386362756</v>
      </c>
      <c r="BX10" s="82">
        <f t="shared" si="10"/>
        <v>-2.6714920361655365</v>
      </c>
      <c r="BY10" s="82">
        <f t="shared" si="10"/>
        <v>-2.744819675195489</v>
      </c>
      <c r="BZ10" s="82">
        <f t="shared" si="10"/>
        <v>-2.8222863461139811</v>
      </c>
      <c r="CA10" s="82">
        <f t="shared" si="10"/>
        <v>-2.9042526727537608</v>
      </c>
      <c r="CB10" s="82">
        <f t="shared" si="10"/>
        <v>-2.9911224257489111</v>
      </c>
      <c r="CC10" s="82">
        <f t="shared" si="10"/>
        <v>-3.0833491743675627</v>
      </c>
      <c r="CD10" s="82">
        <f t="shared" si="10"/>
        <v>-3.1814442080906917</v>
      </c>
      <c r="CE10" s="82">
        <f t="shared" si="10"/>
        <v>-3.2859860200027389</v>
      </c>
      <c r="CF10" s="82">
        <f t="shared" si="10"/>
        <v>-3.3976317234463647</v>
      </c>
      <c r="CG10" s="82">
        <f t="shared" ref="CG10:CZ11" si="16">((AP10-AO10)/AO10)*100</f>
        <v>-3.5171308779093398</v>
      </c>
      <c r="CH10" s="82">
        <f t="shared" si="16"/>
        <v>-3.6453423389168882</v>
      </c>
      <c r="CI10" s="82">
        <f t="shared" si="16"/>
        <v>-3.7832549327703267</v>
      </c>
      <c r="CJ10" s="82">
        <f t="shared" si="16"/>
        <v>-3.9320130088861842</v>
      </c>
      <c r="CK10" s="82">
        <f t="shared" si="16"/>
        <v>-4.0929482671994482</v>
      </c>
      <c r="CL10" s="82">
        <f t="shared" si="16"/>
        <v>-4.2676197352020626</v>
      </c>
      <c r="CM10" s="82">
        <f t="shared" si="16"/>
        <v>-4.4578644377145222</v>
      </c>
      <c r="CN10" s="82">
        <f t="shared" si="16"/>
        <v>-4.6658622517479396</v>
      </c>
      <c r="CO10" s="82">
        <f t="shared" si="16"/>
        <v>-4.894219806203143</v>
      </c>
      <c r="CP10" s="82">
        <f t="shared" si="16"/>
        <v>-5.1460802868450273</v>
      </c>
      <c r="CQ10" s="82">
        <f t="shared" si="16"/>
        <v>-5.4252689845682101</v>
      </c>
      <c r="CR10" s="82">
        <f t="shared" si="16"/>
        <v>-5.7364889398236478</v>
      </c>
      <c r="CS10" s="82">
        <f t="shared" si="16"/>
        <v>-6.0855880237280395</v>
      </c>
      <c r="CT10" s="82">
        <f t="shared" si="16"/>
        <v>-6.4799298591845522</v>
      </c>
      <c r="CU10" s="82">
        <f t="shared" si="16"/>
        <v>-6.9289189469464301</v>
      </c>
      <c r="CV10" s="82">
        <f t="shared" si="16"/>
        <v>-7.4447603579426769</v>
      </c>
      <c r="CW10" s="82">
        <f t="shared" si="16"/>
        <v>-8.0435860646399959</v>
      </c>
      <c r="CX10" s="82">
        <f t="shared" si="16"/>
        <v>-8.7471724052812316</v>
      </c>
      <c r="CY10" s="82">
        <f t="shared" si="16"/>
        <v>-9.5856453283070344</v>
      </c>
      <c r="CZ10" s="101">
        <f t="shared" si="16"/>
        <v>-10.601906481679405</v>
      </c>
    </row>
    <row r="11" spans="1:104" x14ac:dyDescent="0.25">
      <c r="A11" s="6" t="s">
        <v>32</v>
      </c>
      <c r="B11" s="7" t="s">
        <v>31</v>
      </c>
      <c r="C11" s="7">
        <v>2010</v>
      </c>
      <c r="D11" s="18">
        <v>12791966</v>
      </c>
      <c r="E11" s="17">
        <v>0.16</v>
      </c>
      <c r="F11" s="7">
        <v>2020</v>
      </c>
      <c r="G11" s="17">
        <v>0.4</v>
      </c>
      <c r="H11" s="7">
        <v>2030</v>
      </c>
      <c r="I11" s="17">
        <v>0.8</v>
      </c>
      <c r="J11" s="7">
        <v>2050</v>
      </c>
      <c r="K11" s="7">
        <v>2016</v>
      </c>
      <c r="L11" s="18">
        <v>12542000</v>
      </c>
      <c r="M11" s="37">
        <f t="shared" si="2"/>
        <v>-1.9540858692088456</v>
      </c>
      <c r="N11" s="18">
        <f>'[1] Cumulative Avoided Emissions'!$AP$22</f>
        <v>11264000</v>
      </c>
      <c r="O11" s="37">
        <f t="shared" si="3"/>
        <v>11.345880681818182</v>
      </c>
      <c r="P11" s="41">
        <f>INDEX('[1] Cumulative Avoided Emissions'!$F:$F,MATCH(A11,'[1] Cumulative Avoided Emissions'!$A:$A,0))</f>
        <v>2050</v>
      </c>
      <c r="Q11" s="18">
        <f>INDEX('[1] Cumulative Avoided Emissions'!$H:$H,MATCH(A11,'[1] Cumulative Avoided Emissions'!$A:$A,0))</f>
        <v>2560000</v>
      </c>
      <c r="R11" s="44">
        <f t="shared" si="4"/>
        <v>-79.588582363259448</v>
      </c>
      <c r="S11" s="37">
        <f>AVERAGE(BS11:CZ11)</f>
        <v>-4.5426100761152508</v>
      </c>
      <c r="U11" s="89"/>
      <c r="V11" s="77"/>
      <c r="W11" s="77"/>
      <c r="X11" s="77"/>
      <c r="Y11" s="77"/>
      <c r="Z11" s="77"/>
      <c r="AA11" s="77">
        <f>L11</f>
        <v>12542000</v>
      </c>
      <c r="AB11" s="77">
        <f>AA11-(($AA$11-$BI$11)/($BI$2-$AA$2))</f>
        <v>12248411.764705881</v>
      </c>
      <c r="AC11" s="77">
        <f t="shared" ref="AC11:BH11" si="17">AB11-(($AA$11-$BI$11)/($BI$2-$AA$2))</f>
        <v>11954823.529411763</v>
      </c>
      <c r="AD11" s="77">
        <f t="shared" si="17"/>
        <v>11661235.294117644</v>
      </c>
      <c r="AE11" s="77">
        <f t="shared" si="17"/>
        <v>11367647.058823526</v>
      </c>
      <c r="AF11" s="77">
        <f t="shared" si="17"/>
        <v>11074058.823529407</v>
      </c>
      <c r="AG11" s="77">
        <f t="shared" si="17"/>
        <v>10780470.588235289</v>
      </c>
      <c r="AH11" s="77">
        <f t="shared" si="17"/>
        <v>10486882.35294117</v>
      </c>
      <c r="AI11" s="77">
        <f t="shared" si="17"/>
        <v>10193294.117647052</v>
      </c>
      <c r="AJ11" s="77">
        <f t="shared" si="17"/>
        <v>9899705.8823529333</v>
      </c>
      <c r="AK11" s="77">
        <f t="shared" si="17"/>
        <v>9606117.6470588148</v>
      </c>
      <c r="AL11" s="77">
        <f t="shared" si="17"/>
        <v>9312529.4117646962</v>
      </c>
      <c r="AM11" s="77">
        <f t="shared" si="17"/>
        <v>9018941.1764705777</v>
      </c>
      <c r="AN11" s="77">
        <f t="shared" si="17"/>
        <v>8725352.9411764592</v>
      </c>
      <c r="AO11" s="77">
        <f t="shared" si="17"/>
        <v>8431764.7058823407</v>
      </c>
      <c r="AP11" s="77">
        <f t="shared" si="17"/>
        <v>8138176.4705882231</v>
      </c>
      <c r="AQ11" s="77">
        <f t="shared" si="17"/>
        <v>7844588.2352941055</v>
      </c>
      <c r="AR11" s="77">
        <f t="shared" si="17"/>
        <v>7550999.9999999879</v>
      </c>
      <c r="AS11" s="77">
        <f t="shared" si="17"/>
        <v>7257411.7647058703</v>
      </c>
      <c r="AT11" s="77">
        <f t="shared" si="17"/>
        <v>6963823.5294117527</v>
      </c>
      <c r="AU11" s="77">
        <f t="shared" si="17"/>
        <v>6670235.2941176351</v>
      </c>
      <c r="AV11" s="77">
        <f t="shared" si="17"/>
        <v>6376647.0588235175</v>
      </c>
      <c r="AW11" s="77">
        <f t="shared" si="17"/>
        <v>6083058.8235293999</v>
      </c>
      <c r="AX11" s="77">
        <f t="shared" si="17"/>
        <v>5789470.5882352823</v>
      </c>
      <c r="AY11" s="77">
        <f t="shared" si="17"/>
        <v>5495882.3529411647</v>
      </c>
      <c r="AZ11" s="77">
        <f t="shared" si="17"/>
        <v>5202294.1176470472</v>
      </c>
      <c r="BA11" s="77">
        <f t="shared" si="17"/>
        <v>4908705.8823529296</v>
      </c>
      <c r="BB11" s="77">
        <f t="shared" si="17"/>
        <v>4615117.647058812</v>
      </c>
      <c r="BC11" s="77">
        <f t="shared" si="17"/>
        <v>4321529.4117646944</v>
      </c>
      <c r="BD11" s="77">
        <f t="shared" si="17"/>
        <v>4027941.1764705768</v>
      </c>
      <c r="BE11" s="77">
        <f t="shared" si="17"/>
        <v>3734352.9411764592</v>
      </c>
      <c r="BF11" s="77">
        <f t="shared" si="17"/>
        <v>3440764.7058823416</v>
      </c>
      <c r="BG11" s="77">
        <f t="shared" si="17"/>
        <v>3147176.470588224</v>
      </c>
      <c r="BH11" s="77">
        <f t="shared" si="17"/>
        <v>2853588.2352941064</v>
      </c>
      <c r="BI11" s="90">
        <f>Q11</f>
        <v>2560000</v>
      </c>
      <c r="BL11" s="100"/>
      <c r="BM11" s="82"/>
      <c r="BN11" s="82"/>
      <c r="BO11" s="82"/>
      <c r="BP11" s="82"/>
      <c r="BQ11" s="82"/>
      <c r="BR11" s="82">
        <v>0</v>
      </c>
      <c r="BS11" s="82">
        <f>((AB11-AA11)/AA11)*100</f>
        <v>-2.3408406577429322</v>
      </c>
      <c r="BT11" s="82">
        <f t="shared" si="6"/>
        <v>-2.3969494244151774</v>
      </c>
      <c r="BU11" s="82">
        <f t="shared" si="6"/>
        <v>-2.4558140450322861</v>
      </c>
      <c r="BV11" s="82">
        <f t="shared" si="6"/>
        <v>-2.517642667258547</v>
      </c>
      <c r="BW11" s="82">
        <f t="shared" si="10"/>
        <v>-2.5826649417852607</v>
      </c>
      <c r="BX11" s="82">
        <f t="shared" si="10"/>
        <v>-2.6511348727019781</v>
      </c>
      <c r="BY11" s="82">
        <f t="shared" si="10"/>
        <v>-2.7233341336185357</v>
      </c>
      <c r="BZ11" s="82">
        <f t="shared" si="10"/>
        <v>-2.7995759408112195</v>
      </c>
      <c r="CA11" s="82">
        <f t="shared" si="10"/>
        <v>-2.8802095956972975</v>
      </c>
      <c r="CB11" s="82">
        <f t="shared" si="10"/>
        <v>-2.9656258355863327</v>
      </c>
      <c r="CC11" s="82">
        <f t="shared" si="10"/>
        <v>-3.0562631656297574</v>
      </c>
      <c r="CD11" s="82">
        <f t="shared" si="10"/>
        <v>-3.1526153885025359</v>
      </c>
      <c r="CE11" s="82">
        <f t="shared" si="10"/>
        <v>-3.2552406047403637</v>
      </c>
      <c r="CF11" s="82">
        <f t="shared" si="10"/>
        <v>-3.3647720301218369</v>
      </c>
      <c r="CG11" s="82">
        <f t="shared" si="16"/>
        <v>-3.4819310729733544</v>
      </c>
      <c r="CH11" s="82">
        <f t="shared" si="16"/>
        <v>-3.6075432420906597</v>
      </c>
      <c r="CI11" s="82">
        <f t="shared" si="16"/>
        <v>-3.7425576268390404</v>
      </c>
      <c r="CJ11" s="82">
        <f t="shared" si="16"/>
        <v>-3.8880709216543248</v>
      </c>
      <c r="CK11" s="82">
        <f t="shared" si="16"/>
        <v>-4.0453572818052193</v>
      </c>
      <c r="CL11" s="82">
        <f t="shared" si="16"/>
        <v>-4.2159057313004249</v>
      </c>
      <c r="CM11" s="82">
        <f t="shared" si="16"/>
        <v>-4.4014674497768915</v>
      </c>
      <c r="CN11" s="82">
        <f t="shared" si="16"/>
        <v>-4.6041161222475475</v>
      </c>
      <c r="CO11" s="82">
        <f t="shared" si="16"/>
        <v>-4.8263257649015667</v>
      </c>
      <c r="CP11" s="82">
        <f t="shared" si="16"/>
        <v>-5.0710722305199187</v>
      </c>
      <c r="CQ11" s="82">
        <f t="shared" si="16"/>
        <v>-5.341967248207224</v>
      </c>
      <c r="CR11" s="82">
        <f t="shared" si="16"/>
        <v>-5.6434378498173992</v>
      </c>
      <c r="CS11" s="82">
        <f t="shared" si="16"/>
        <v>-5.9809701850254182</v>
      </c>
      <c r="CT11" s="82">
        <f t="shared" si="16"/>
        <v>-6.3614463973896678</v>
      </c>
      <c r="CU11" s="82">
        <f t="shared" si="16"/>
        <v>-6.7936188168676832</v>
      </c>
      <c r="CV11" s="82">
        <f t="shared" si="16"/>
        <v>-7.2887915297554047</v>
      </c>
      <c r="CW11" s="82">
        <f t="shared" si="16"/>
        <v>-7.8618234515783731</v>
      </c>
      <c r="CX11" s="82">
        <f t="shared" si="16"/>
        <v>-8.5326449318722162</v>
      </c>
      <c r="CY11" s="82">
        <f t="shared" si="16"/>
        <v>-9.3286232290381985</v>
      </c>
      <c r="CZ11" s="101">
        <f t="shared" si="16"/>
        <v>-10.288388200613941</v>
      </c>
    </row>
    <row r="12" spans="1:104" x14ac:dyDescent="0.25">
      <c r="A12" s="6" t="s">
        <v>33</v>
      </c>
      <c r="B12" s="7" t="s">
        <v>31</v>
      </c>
      <c r="C12" s="7">
        <v>2013</v>
      </c>
      <c r="D12" s="18">
        <v>10901086</v>
      </c>
      <c r="E12" s="17">
        <v>0.2</v>
      </c>
      <c r="F12" s="7">
        <v>2020</v>
      </c>
      <c r="G12" s="7"/>
      <c r="H12" s="7"/>
      <c r="I12" s="7"/>
      <c r="J12" s="7"/>
      <c r="K12" s="7">
        <v>2015</v>
      </c>
      <c r="L12" s="18">
        <v>11210568</v>
      </c>
      <c r="M12" s="37">
        <f t="shared" si="2"/>
        <v>2.839001545350619</v>
      </c>
      <c r="N12" s="18">
        <f>'[1] Cumulative Avoided Emissions'!$AO$24</f>
        <v>10901086</v>
      </c>
      <c r="O12" s="37">
        <f>((L12-N12)/N12)*100</f>
        <v>2.839001545350619</v>
      </c>
      <c r="P12" s="41">
        <f>INDEX('[1] Cumulative Avoided Emissions'!$F:$F,MATCH(A12,'[1] Cumulative Avoided Emissions'!$A:$A,0))</f>
        <v>2020</v>
      </c>
      <c r="Q12" s="18">
        <f>INDEX('[1] Cumulative Avoided Emissions'!$H:$H,MATCH(A12,'[1] Cumulative Avoided Emissions'!$A:$A,0))</f>
        <v>8720868.8000000007</v>
      </c>
      <c r="R12" s="44">
        <f t="shared" si="4"/>
        <v>-22.208501835054204</v>
      </c>
      <c r="S12" s="37">
        <f>AVERAGE(BR12:BV12)</f>
        <v>-4.8981000792653493</v>
      </c>
      <c r="U12" s="89"/>
      <c r="V12" s="77"/>
      <c r="W12" s="77"/>
      <c r="X12" s="77"/>
      <c r="Y12" s="77"/>
      <c r="Z12" s="77">
        <f>L12</f>
        <v>11210568</v>
      </c>
      <c r="AA12" s="77">
        <f>Z12-(($Z$12-$AE$12)/($AE$2-$Z$2))</f>
        <v>10712628.16</v>
      </c>
      <c r="AB12" s="77">
        <f t="shared" ref="AB12:AD12" si="18">AA12-(($Z$12-$AE$12)/($AE$2-$Z$2))</f>
        <v>10214688.32</v>
      </c>
      <c r="AC12" s="77">
        <f t="shared" si="18"/>
        <v>9716748.4800000004</v>
      </c>
      <c r="AD12" s="77">
        <f t="shared" si="18"/>
        <v>9218808.6400000006</v>
      </c>
      <c r="AE12" s="77">
        <f>Q12</f>
        <v>8720868.8000000007</v>
      </c>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90"/>
      <c r="BL12" s="100"/>
      <c r="BM12" s="82"/>
      <c r="BN12" s="82"/>
      <c r="BO12" s="82"/>
      <c r="BP12" s="82"/>
      <c r="BQ12" s="82">
        <v>0</v>
      </c>
      <c r="BR12" s="82">
        <f>((AA12-Z12)/Z12)*100</f>
        <v>-4.4417003670108404</v>
      </c>
      <c r="BS12" s="82">
        <f t="shared" ref="BS12" si="19">((AB12-AA12)/AA12)*100</f>
        <v>-4.6481576001980809</v>
      </c>
      <c r="BT12" s="82">
        <f t="shared" si="6"/>
        <v>-4.8747433538921703</v>
      </c>
      <c r="BU12" s="82">
        <f t="shared" si="6"/>
        <v>-5.1245521176647744</v>
      </c>
      <c r="BV12" s="82">
        <f t="shared" si="6"/>
        <v>-5.4013469575608832</v>
      </c>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101"/>
    </row>
    <row r="13" spans="1:104" x14ac:dyDescent="0.25">
      <c r="A13" s="6" t="s">
        <v>34</v>
      </c>
      <c r="B13" s="7" t="s">
        <v>16</v>
      </c>
      <c r="C13" s="7">
        <v>2005</v>
      </c>
      <c r="D13" s="18">
        <v>13200000</v>
      </c>
      <c r="E13" s="17">
        <v>0.45</v>
      </c>
      <c r="F13" s="7">
        <v>2030</v>
      </c>
      <c r="G13" s="17">
        <v>0.65</v>
      </c>
      <c r="H13" s="7">
        <v>2040</v>
      </c>
      <c r="I13" s="17">
        <v>0.8</v>
      </c>
      <c r="J13" s="7">
        <v>2050</v>
      </c>
      <c r="K13" s="7">
        <v>2016</v>
      </c>
      <c r="L13" s="18">
        <v>10620178</v>
      </c>
      <c r="M13" s="37">
        <f t="shared" si="2"/>
        <v>-19.544106060606062</v>
      </c>
      <c r="N13" s="18">
        <f>'[1] Cumulative Avoided Emissions'!$AP$27</f>
        <v>10618666.666666673</v>
      </c>
      <c r="O13" s="37">
        <f>((L13-N13)/N13)*100</f>
        <v>1.4232797589086852E-2</v>
      </c>
      <c r="P13" s="41">
        <f>INDEX('[1] Cumulative Avoided Emissions'!$F:$F,MATCH(A13,'[1] Cumulative Avoided Emissions'!$A:$A,0))</f>
        <v>2050</v>
      </c>
      <c r="Q13" s="18">
        <f>INDEX('[1] Cumulative Avoided Emissions'!$H:$H,MATCH(A13,'[1] Cumulative Avoided Emissions'!$A:$A,0))</f>
        <v>2640000</v>
      </c>
      <c r="R13" s="44">
        <f t="shared" si="4"/>
        <v>-75.14165958423672</v>
      </c>
      <c r="S13" s="37">
        <f>AVERAGE(BS13:CZ13)</f>
        <v>-3.9976226663271279</v>
      </c>
      <c r="U13" s="89"/>
      <c r="V13" s="77"/>
      <c r="W13" s="77"/>
      <c r="X13" s="77"/>
      <c r="Y13" s="77"/>
      <c r="Z13" s="77"/>
      <c r="AA13" s="77">
        <f>L13</f>
        <v>10620178</v>
      </c>
      <c r="AB13" s="77">
        <f>AA13-(($AA$13-$BI$13)/($BI$2-$AA$2))</f>
        <v>10385466.882352941</v>
      </c>
      <c r="AC13" s="77">
        <f t="shared" ref="AC13:BH13" si="20">AB13-(($AA$13-$BI$13)/($BI$2-$AA$2))</f>
        <v>10150755.764705881</v>
      </c>
      <c r="AD13" s="77">
        <f t="shared" si="20"/>
        <v>9916044.6470588222</v>
      </c>
      <c r="AE13" s="77">
        <f t="shared" si="20"/>
        <v>9681333.529411763</v>
      </c>
      <c r="AF13" s="77">
        <f t="shared" si="20"/>
        <v>9446622.4117647037</v>
      </c>
      <c r="AG13" s="77">
        <f t="shared" si="20"/>
        <v>9211911.2941176444</v>
      </c>
      <c r="AH13" s="77">
        <f t="shared" si="20"/>
        <v>8977200.1764705852</v>
      </c>
      <c r="AI13" s="77">
        <f t="shared" si="20"/>
        <v>8742489.0588235259</v>
      </c>
      <c r="AJ13" s="77">
        <f t="shared" si="20"/>
        <v>8507777.9411764666</v>
      </c>
      <c r="AK13" s="77">
        <f t="shared" si="20"/>
        <v>8273066.8235294074</v>
      </c>
      <c r="AL13" s="77">
        <f t="shared" si="20"/>
        <v>8038355.7058823481</v>
      </c>
      <c r="AM13" s="77">
        <f t="shared" si="20"/>
        <v>7803644.5882352889</v>
      </c>
      <c r="AN13" s="77">
        <f t="shared" si="20"/>
        <v>7568933.4705882296</v>
      </c>
      <c r="AO13" s="77">
        <f t="shared" si="20"/>
        <v>7334222.3529411703</v>
      </c>
      <c r="AP13" s="77">
        <f t="shared" si="20"/>
        <v>7099511.2352941111</v>
      </c>
      <c r="AQ13" s="77">
        <f t="shared" si="20"/>
        <v>6864800.1176470518</v>
      </c>
      <c r="AR13" s="77">
        <f t="shared" si="20"/>
        <v>6630088.9999999925</v>
      </c>
      <c r="AS13" s="77">
        <f t="shared" si="20"/>
        <v>6395377.8823529333</v>
      </c>
      <c r="AT13" s="77">
        <f t="shared" si="20"/>
        <v>6160666.764705874</v>
      </c>
      <c r="AU13" s="77">
        <f t="shared" si="20"/>
        <v>5925955.6470588148</v>
      </c>
      <c r="AV13" s="77">
        <f t="shared" si="20"/>
        <v>5691244.5294117555</v>
      </c>
      <c r="AW13" s="77">
        <f t="shared" si="20"/>
        <v>5456533.4117646962</v>
      </c>
      <c r="AX13" s="77">
        <f t="shared" si="20"/>
        <v>5221822.294117637</v>
      </c>
      <c r="AY13" s="77">
        <f t="shared" si="20"/>
        <v>4987111.1764705777</v>
      </c>
      <c r="AZ13" s="77">
        <f t="shared" si="20"/>
        <v>4752400.0588235185</v>
      </c>
      <c r="BA13" s="77">
        <f t="shared" si="20"/>
        <v>4517688.9411764592</v>
      </c>
      <c r="BB13" s="77">
        <f t="shared" si="20"/>
        <v>4282977.8235293999</v>
      </c>
      <c r="BC13" s="77">
        <f t="shared" si="20"/>
        <v>4048266.7058823411</v>
      </c>
      <c r="BD13" s="77">
        <f t="shared" si="20"/>
        <v>3813555.5882352823</v>
      </c>
      <c r="BE13" s="77">
        <f t="shared" si="20"/>
        <v>3578844.4705882235</v>
      </c>
      <c r="BF13" s="77">
        <f t="shared" si="20"/>
        <v>3344133.3529411647</v>
      </c>
      <c r="BG13" s="77">
        <f t="shared" si="20"/>
        <v>3109422.235294106</v>
      </c>
      <c r="BH13" s="77">
        <f t="shared" si="20"/>
        <v>2874711.1176470472</v>
      </c>
      <c r="BI13" s="90">
        <f>Q13</f>
        <v>2640000</v>
      </c>
      <c r="BL13" s="100"/>
      <c r="BM13" s="82"/>
      <c r="BN13" s="82"/>
      <c r="BO13" s="82"/>
      <c r="BP13" s="82"/>
      <c r="BQ13" s="82"/>
      <c r="BR13" s="82">
        <v>0</v>
      </c>
      <c r="BS13" s="82">
        <f>((AB13-AA13)/AA13)*100</f>
        <v>-2.2100488113010841</v>
      </c>
      <c r="BT13" s="82">
        <f t="shared" si="6"/>
        <v>-2.2599958221029239</v>
      </c>
      <c r="BU13" s="82">
        <f t="shared" si="6"/>
        <v>-2.312252635051554</v>
      </c>
      <c r="BV13" s="82">
        <f t="shared" si="6"/>
        <v>-2.3669832680379916</v>
      </c>
      <c r="BW13" s="82">
        <f t="shared" ref="BW13:CZ14" si="21">((AF13-AE13)/AE13)*100</f>
        <v>-2.4243676445399798</v>
      </c>
      <c r="BX13" s="82">
        <f t="shared" si="21"/>
        <v>-2.4846035695758628</v>
      </c>
      <c r="BY13" s="82">
        <f t="shared" si="21"/>
        <v>-2.5479090077315041</v>
      </c>
      <c r="BZ13" s="82">
        <f t="shared" si="21"/>
        <v>-2.6145247185446712</v>
      </c>
      <c r="CA13" s="82">
        <f t="shared" si="21"/>
        <v>-2.6847173164051323</v>
      </c>
      <c r="CB13" s="82">
        <f t="shared" si="21"/>
        <v>-2.7587828369507621</v>
      </c>
      <c r="CC13" s="82">
        <f t="shared" si="21"/>
        <v>-2.8370509105464734</v>
      </c>
      <c r="CD13" s="82">
        <f t="shared" si="21"/>
        <v>-2.919889666929036</v>
      </c>
      <c r="CE13" s="82">
        <f t="shared" si="21"/>
        <v>-3.0077115249572977</v>
      </c>
      <c r="CF13" s="82">
        <f t="shared" si="21"/>
        <v>-3.1009800595964068</v>
      </c>
      <c r="CG13" s="82">
        <f t="shared" si="21"/>
        <v>-3.200218187452899</v>
      </c>
      <c r="CH13" s="82">
        <f t="shared" si="21"/>
        <v>-3.3060179760013559</v>
      </c>
      <c r="CI13" s="82">
        <f t="shared" si="21"/>
        <v>-3.4190524651067014</v>
      </c>
      <c r="CJ13" s="82">
        <f t="shared" si="21"/>
        <v>-3.5400899995016588</v>
      </c>
      <c r="CK13" s="82">
        <f t="shared" si="21"/>
        <v>-3.6700117172858335</v>
      </c>
      <c r="CL13" s="82">
        <f t="shared" si="21"/>
        <v>-3.8098330361204815</v>
      </c>
      <c r="CM13" s="82">
        <f t="shared" si="21"/>
        <v>-3.9607302454845685</v>
      </c>
      <c r="CN13" s="82">
        <f t="shared" si="21"/>
        <v>-4.1240736790362247</v>
      </c>
      <c r="CO13" s="82">
        <f t="shared" si="21"/>
        <v>-4.3014694483681604</v>
      </c>
      <c r="CP13" s="82">
        <f t="shared" si="21"/>
        <v>-4.4948124318872447</v>
      </c>
      <c r="CQ13" s="82">
        <f t="shared" si="21"/>
        <v>-4.7063542267603182</v>
      </c>
      <c r="CR13" s="82">
        <f t="shared" si="21"/>
        <v>-4.9387912368884876</v>
      </c>
      <c r="CS13" s="82">
        <f t="shared" si="21"/>
        <v>-5.1953802199125674</v>
      </c>
      <c r="CT13" s="82">
        <f t="shared" si="21"/>
        <v>-5.4800918267105212</v>
      </c>
      <c r="CU13" s="82">
        <f t="shared" si="21"/>
        <v>-5.7978175525345552</v>
      </c>
      <c r="CV13" s="82">
        <f t="shared" si="21"/>
        <v>-6.1546531108956781</v>
      </c>
      <c r="CW13" s="82">
        <f t="shared" si="21"/>
        <v>-6.5582933143915403</v>
      </c>
      <c r="CX13" s="82">
        <f t="shared" si="21"/>
        <v>-7.0185932460088765</v>
      </c>
      <c r="CY13" s="82">
        <f t="shared" si="21"/>
        <v>-7.5483835866008899</v>
      </c>
      <c r="CZ13" s="101">
        <f t="shared" si="21"/>
        <v>-8.1646853559031118</v>
      </c>
    </row>
    <row r="14" spans="1:104" x14ac:dyDescent="0.25">
      <c r="A14" s="6" t="s">
        <v>35</v>
      </c>
      <c r="B14" s="7" t="s">
        <v>25</v>
      </c>
      <c r="C14" s="7">
        <v>2005</v>
      </c>
      <c r="D14" s="18">
        <v>6202812</v>
      </c>
      <c r="E14" s="17">
        <v>0.3</v>
      </c>
      <c r="F14" s="7">
        <v>2030</v>
      </c>
      <c r="G14" s="7"/>
      <c r="H14" s="7"/>
      <c r="I14" s="7"/>
      <c r="J14" s="7"/>
      <c r="K14" s="31">
        <v>2015</v>
      </c>
      <c r="L14" s="32">
        <v>4681117</v>
      </c>
      <c r="M14" s="37">
        <f t="shared" si="2"/>
        <v>-24.532341138180556</v>
      </c>
      <c r="N14" s="18">
        <f>'[1] Cumulative Avoided Emissions'!$AO$30</f>
        <v>5458474.5600000005</v>
      </c>
      <c r="O14" s="37">
        <f>((L14-N14)/N14)*100</f>
        <v>-14.241296747932456</v>
      </c>
      <c r="P14" s="41">
        <f>INDEX('[1] Cumulative Avoided Emissions'!$F:$F,MATCH(A14,'[1] Cumulative Avoided Emissions'!$A:$A,0))</f>
        <v>2030</v>
      </c>
      <c r="Q14" s="18">
        <f>INDEX('[1] Cumulative Avoided Emissions'!$H:$H,MATCH(A14,'[1] Cumulative Avoided Emissions'!$A:$A,0))</f>
        <v>4341968.4000000004</v>
      </c>
      <c r="R14" s="44">
        <f>((Q14-L14)/L14)*100</f>
        <v>-7.2450357468099957</v>
      </c>
      <c r="S14" s="37">
        <f>AVERAGE(BR14:CF14)</f>
        <v>-0.5001376225969435</v>
      </c>
      <c r="U14" s="89"/>
      <c r="V14" s="77"/>
      <c r="W14" s="77"/>
      <c r="X14" s="77"/>
      <c r="Y14" s="77"/>
      <c r="Z14" s="77">
        <f>L14</f>
        <v>4681117</v>
      </c>
      <c r="AA14" s="77">
        <f>Z14-(($Z$14-$AO$14)/($AO$2-$Z$2))</f>
        <v>4658507.0933333337</v>
      </c>
      <c r="AB14" s="77">
        <f t="shared" ref="AB14:AN14" si="22">AA14-(($Z$14-$AO$14)/($AO$2-$Z$2))</f>
        <v>4635897.1866666675</v>
      </c>
      <c r="AC14" s="77">
        <f t="shared" si="22"/>
        <v>4613287.2800000012</v>
      </c>
      <c r="AD14" s="77">
        <f t="shared" si="22"/>
        <v>4590677.3733333349</v>
      </c>
      <c r="AE14" s="77">
        <f t="shared" si="22"/>
        <v>4568067.4666666687</v>
      </c>
      <c r="AF14" s="77">
        <f t="shared" si="22"/>
        <v>4545457.5600000024</v>
      </c>
      <c r="AG14" s="77">
        <f t="shared" si="22"/>
        <v>4522847.6533333361</v>
      </c>
      <c r="AH14" s="77">
        <f t="shared" si="22"/>
        <v>4500237.7466666698</v>
      </c>
      <c r="AI14" s="77">
        <f t="shared" si="22"/>
        <v>4477627.8400000036</v>
      </c>
      <c r="AJ14" s="77">
        <f t="shared" si="22"/>
        <v>4455017.9333333373</v>
      </c>
      <c r="AK14" s="77">
        <f t="shared" si="22"/>
        <v>4432408.026666671</v>
      </c>
      <c r="AL14" s="77">
        <f t="shared" si="22"/>
        <v>4409798.1200000048</v>
      </c>
      <c r="AM14" s="77">
        <f t="shared" si="22"/>
        <v>4387188.2133333385</v>
      </c>
      <c r="AN14" s="77">
        <f t="shared" si="22"/>
        <v>4364578.3066666722</v>
      </c>
      <c r="AO14" s="77">
        <f>Q14</f>
        <v>4341968.4000000004</v>
      </c>
      <c r="AP14" s="77"/>
      <c r="AQ14" s="77"/>
      <c r="AR14" s="77"/>
      <c r="AS14" s="77"/>
      <c r="AT14" s="77"/>
      <c r="AU14" s="77"/>
      <c r="AV14" s="77"/>
      <c r="AW14" s="77"/>
      <c r="AX14" s="77"/>
      <c r="AY14" s="77"/>
      <c r="AZ14" s="77"/>
      <c r="BA14" s="77"/>
      <c r="BB14" s="77"/>
      <c r="BC14" s="77"/>
      <c r="BD14" s="77"/>
      <c r="BE14" s="77"/>
      <c r="BF14" s="77"/>
      <c r="BG14" s="77"/>
      <c r="BH14" s="77"/>
      <c r="BI14" s="90"/>
      <c r="BL14" s="100"/>
      <c r="BM14" s="82"/>
      <c r="BN14" s="82"/>
      <c r="BO14" s="82"/>
      <c r="BP14" s="82"/>
      <c r="BQ14" s="82">
        <v>0</v>
      </c>
      <c r="BR14" s="82">
        <f>((AA14-Z14)/Z14)*100</f>
        <v>-0.48300238312065835</v>
      </c>
      <c r="BS14" s="82">
        <f t="shared" ref="BS14:BS15" si="23">((AB14-AA14)/AA14)*100</f>
        <v>-0.48534661885612895</v>
      </c>
      <c r="BT14" s="82">
        <f t="shared" si="6"/>
        <v>-0.48771372091026444</v>
      </c>
      <c r="BU14" s="82">
        <f t="shared" si="6"/>
        <v>-0.49010402548930931</v>
      </c>
      <c r="BV14" s="82">
        <f t="shared" si="6"/>
        <v>-0.4925178754230119</v>
      </c>
      <c r="BW14" s="82">
        <f t="shared" si="21"/>
        <v>-0.49495562032854085</v>
      </c>
      <c r="BX14" s="82">
        <f t="shared" si="21"/>
        <v>-0.49741761677929419</v>
      </c>
      <c r="BY14" s="82">
        <f t="shared" si="21"/>
        <v>-0.49990422847877225</v>
      </c>
      <c r="BZ14" s="82">
        <f t="shared" si="21"/>
        <v>-0.50241582643969074</v>
      </c>
      <c r="CA14" s="82">
        <f t="shared" si="21"/>
        <v>-0.50495278916852215</v>
      </c>
      <c r="CB14" s="82">
        <f t="shared" si="21"/>
        <v>-0.50751550285565439</v>
      </c>
      <c r="CC14" s="82">
        <f t="shared" si="21"/>
        <v>-0.51010436157137196</v>
      </c>
      <c r="CD14" s="82">
        <f t="shared" si="21"/>
        <v>-0.51271976746786407</v>
      </c>
      <c r="CE14" s="82">
        <f t="shared" si="21"/>
        <v>-0.51536213098748063</v>
      </c>
      <c r="CF14" s="82">
        <f t="shared" si="21"/>
        <v>-0.51803187107758775</v>
      </c>
      <c r="CG14" s="82"/>
      <c r="CH14" s="82"/>
      <c r="CI14" s="82"/>
      <c r="CJ14" s="82"/>
      <c r="CK14" s="82"/>
      <c r="CL14" s="82"/>
      <c r="CM14" s="82"/>
      <c r="CN14" s="82"/>
      <c r="CO14" s="82"/>
      <c r="CP14" s="82"/>
      <c r="CQ14" s="82"/>
      <c r="CR14" s="82"/>
      <c r="CS14" s="82"/>
      <c r="CT14" s="82"/>
      <c r="CU14" s="82"/>
      <c r="CV14" s="82"/>
      <c r="CW14" s="82"/>
      <c r="CX14" s="82"/>
      <c r="CY14" s="82"/>
      <c r="CZ14" s="101"/>
    </row>
    <row r="15" spans="1:104" x14ac:dyDescent="0.25">
      <c r="A15" s="6" t="s">
        <v>37</v>
      </c>
      <c r="B15" s="7" t="s">
        <v>11</v>
      </c>
      <c r="C15" s="7">
        <v>2005</v>
      </c>
      <c r="D15" s="18">
        <v>1660000</v>
      </c>
      <c r="E15" s="17">
        <v>0.25</v>
      </c>
      <c r="F15" s="7">
        <v>2020</v>
      </c>
      <c r="G15" s="7"/>
      <c r="H15" s="26"/>
      <c r="I15" s="7"/>
      <c r="J15" s="7"/>
      <c r="K15" s="7">
        <v>2010</v>
      </c>
      <c r="L15" s="18">
        <v>1516500</v>
      </c>
      <c r="M15" s="37">
        <f t="shared" si="2"/>
        <v>-8.6445783132530121</v>
      </c>
      <c r="N15" s="18">
        <f>'[1] Cumulative Avoided Emissions'!$AJ$34</f>
        <v>1521666.6666666663</v>
      </c>
      <c r="O15" s="37">
        <f>((L15-N15)/N15)*100</f>
        <v>-0.33953997809416953</v>
      </c>
      <c r="P15" s="41">
        <f>INDEX('[1] Cumulative Avoided Emissions'!$F:$F,MATCH(A15,'[1] Cumulative Avoided Emissions'!$A:$A,0))</f>
        <v>2020</v>
      </c>
      <c r="Q15" s="18">
        <f>INDEX('[1] Cumulative Avoided Emissions'!$H:$H,MATCH(A15,'[1] Cumulative Avoided Emissions'!$A:$A,0))</f>
        <v>1245000</v>
      </c>
      <c r="R15" s="44">
        <f t="shared" si="4"/>
        <v>-17.903066271018794</v>
      </c>
      <c r="S15" s="37">
        <f>AVERAGE(BM15:BV15)</f>
        <v>-1.9533035550022604</v>
      </c>
      <c r="U15" s="89">
        <f>L15</f>
        <v>1516500</v>
      </c>
      <c r="V15" s="77">
        <f>U15-(($U$15-$AE$15)/($AE$2-$U$2))</f>
        <v>1489350</v>
      </c>
      <c r="W15" s="77">
        <f t="shared" ref="W15:AD15" si="24">V15-(($U$15-$AE$15)/($AE$2-$U$2))</f>
        <v>1462200</v>
      </c>
      <c r="X15" s="77">
        <f t="shared" si="24"/>
        <v>1435050</v>
      </c>
      <c r="Y15" s="77">
        <f t="shared" si="24"/>
        <v>1407900</v>
      </c>
      <c r="Z15" s="77">
        <f t="shared" si="24"/>
        <v>1380750</v>
      </c>
      <c r="AA15" s="77">
        <f t="shared" si="24"/>
        <v>1353600</v>
      </c>
      <c r="AB15" s="77">
        <f t="shared" si="24"/>
        <v>1326450</v>
      </c>
      <c r="AC15" s="77">
        <f t="shared" si="24"/>
        <v>1299300</v>
      </c>
      <c r="AD15" s="77">
        <f t="shared" si="24"/>
        <v>1272150</v>
      </c>
      <c r="AE15" s="77">
        <f>Q15</f>
        <v>1245000</v>
      </c>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90"/>
      <c r="BL15" s="100">
        <v>0</v>
      </c>
      <c r="BM15" s="82">
        <f>((V15-U15)/U15)*100</f>
        <v>-1.7903066271018793</v>
      </c>
      <c r="BN15" s="82">
        <f t="shared" ref="BN15:BR15" si="25">((W15-V15)/V15)*100</f>
        <v>-1.8229428945513142</v>
      </c>
      <c r="BO15" s="82">
        <f t="shared" si="25"/>
        <v>-1.856791136643414</v>
      </c>
      <c r="BP15" s="82">
        <f t="shared" si="25"/>
        <v>-1.8919201421553258</v>
      </c>
      <c r="BQ15" s="82">
        <f t="shared" si="25"/>
        <v>-1.9284040059663328</v>
      </c>
      <c r="BR15" s="82">
        <f t="shared" si="25"/>
        <v>-1.9663226507332969</v>
      </c>
      <c r="BS15" s="82">
        <f t="shared" si="23"/>
        <v>-2.0057624113475176</v>
      </c>
      <c r="BT15" s="82">
        <f t="shared" si="6"/>
        <v>-2.0468166911681558</v>
      </c>
      <c r="BU15" s="82">
        <f t="shared" si="6"/>
        <v>-2.0895867005310551</v>
      </c>
      <c r="BV15" s="82">
        <f>((AE15-AD15)/AD15)*100</f>
        <v>-2.1341822898243135</v>
      </c>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101"/>
    </row>
    <row r="16" spans="1:104" s="76" customFormat="1" x14ac:dyDescent="0.25">
      <c r="A16" s="22" t="s">
        <v>38</v>
      </c>
      <c r="B16" s="23" t="s">
        <v>25</v>
      </c>
      <c r="C16" s="23">
        <v>2010</v>
      </c>
      <c r="D16" s="24">
        <v>5727000</v>
      </c>
      <c r="E16" s="25">
        <v>0</v>
      </c>
      <c r="F16" s="23">
        <v>2020</v>
      </c>
      <c r="G16" s="23"/>
      <c r="H16" s="24"/>
      <c r="I16" s="24"/>
      <c r="J16" s="23"/>
      <c r="K16" s="23">
        <v>2013</v>
      </c>
      <c r="L16" s="24">
        <v>4467691</v>
      </c>
      <c r="M16" s="38">
        <f>((L16-D16)/D16)*100</f>
        <v>-21.988982015016589</v>
      </c>
      <c r="N16" s="24">
        <v>5727000</v>
      </c>
      <c r="O16" s="38">
        <f>((L16-N16)/N16)*100</f>
        <v>-21.988982015016589</v>
      </c>
      <c r="P16" s="43">
        <f>INDEX('[1] Cumulative Avoided Emissions'!$F:$F,MATCH(A16,'[1] Cumulative Avoided Emissions'!$A:$A,0))</f>
        <v>2020</v>
      </c>
      <c r="Q16" s="24">
        <v>5727000</v>
      </c>
      <c r="R16" s="46">
        <v>0</v>
      </c>
      <c r="S16" s="38"/>
      <c r="U16" s="93"/>
      <c r="V16" s="80"/>
      <c r="W16" s="80"/>
      <c r="X16" s="80">
        <f>L16</f>
        <v>4467691</v>
      </c>
      <c r="Y16" s="80">
        <f>X16-(($X$16-$AE$16)/($AE$2-$X$2))</f>
        <v>4647592.2857142854</v>
      </c>
      <c r="Z16" s="80">
        <f t="shared" ref="Z16:AD16" si="26">Y16-(($X$16-$AE$16)/($AE$2-$X$2))</f>
        <v>4827493.5714285709</v>
      </c>
      <c r="AA16" s="80">
        <f t="shared" si="26"/>
        <v>5007394.8571428563</v>
      </c>
      <c r="AB16" s="80">
        <f t="shared" si="26"/>
        <v>5187296.1428571418</v>
      </c>
      <c r="AC16" s="80">
        <f t="shared" si="26"/>
        <v>5367197.4285714272</v>
      </c>
      <c r="AD16" s="80">
        <f t="shared" si="26"/>
        <v>5547098.7142857127</v>
      </c>
      <c r="AE16" s="80">
        <f>Q16</f>
        <v>5727000</v>
      </c>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94"/>
      <c r="BL16" s="104"/>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105"/>
    </row>
    <row r="17" spans="1:104" s="75" customFormat="1" x14ac:dyDescent="0.25">
      <c r="A17" s="68" t="s">
        <v>40</v>
      </c>
      <c r="B17" s="69" t="s">
        <v>36</v>
      </c>
      <c r="C17" s="69">
        <v>2016</v>
      </c>
      <c r="D17" s="70">
        <v>14630253</v>
      </c>
      <c r="E17" s="69" t="s">
        <v>41</v>
      </c>
      <c r="F17" s="69">
        <v>2050</v>
      </c>
      <c r="G17" s="69"/>
      <c r="H17" s="69"/>
      <c r="I17" s="69"/>
      <c r="J17" s="69"/>
      <c r="K17" s="71"/>
      <c r="L17" s="70"/>
      <c r="M17" s="72"/>
      <c r="N17" s="70"/>
      <c r="O17" s="72"/>
      <c r="P17" s="73"/>
      <c r="Q17" s="70"/>
      <c r="R17" s="74"/>
      <c r="S17" s="72"/>
      <c r="U17" s="95"/>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96"/>
      <c r="BL17" s="106"/>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107"/>
    </row>
    <row r="18" spans="1:104" x14ac:dyDescent="0.25">
      <c r="A18" s="6" t="s">
        <v>42</v>
      </c>
      <c r="B18" s="7" t="s">
        <v>43</v>
      </c>
      <c r="C18" s="7">
        <v>2000</v>
      </c>
      <c r="D18" s="18">
        <v>10855062</v>
      </c>
      <c r="E18" s="17">
        <v>0.3</v>
      </c>
      <c r="F18" s="7">
        <v>2020</v>
      </c>
      <c r="G18" s="17">
        <v>0.8</v>
      </c>
      <c r="H18" s="7">
        <v>2050</v>
      </c>
      <c r="I18" s="17"/>
      <c r="J18" s="7"/>
      <c r="K18" s="31">
        <v>2013</v>
      </c>
      <c r="L18" s="32">
        <v>10593687</v>
      </c>
      <c r="M18" s="37">
        <f>((L18-D18)/D18)*100</f>
        <v>-2.4078628017048636</v>
      </c>
      <c r="N18" s="18">
        <f>'[1] Cumulative Avoided Emissions'!$AM$49</f>
        <v>8597209.1039999928</v>
      </c>
      <c r="O18" s="37">
        <f>((L18-N18)/N18)*100</f>
        <v>23.222395452392952</v>
      </c>
      <c r="P18" s="41">
        <f>INDEX('[1] Cumulative Avoided Emissions'!$F:$F,MATCH(A18,'[1] Cumulative Avoided Emissions'!$A:$A,0))</f>
        <v>2050</v>
      </c>
      <c r="Q18" s="18">
        <f>INDEX('[1] Cumulative Avoided Emissions'!$H:$H,MATCH(A18,'[1] Cumulative Avoided Emissions'!$A:$A,0))</f>
        <v>2171012.4000000004</v>
      </c>
      <c r="R18" s="44">
        <f t="shared" si="4"/>
        <v>-79.506545738041908</v>
      </c>
      <c r="S18" s="37">
        <f>AVERAGE(BP18:CZ18)</f>
        <v>-4.1736713110334085</v>
      </c>
      <c r="U18" s="89"/>
      <c r="V18" s="77"/>
      <c r="W18" s="77"/>
      <c r="X18" s="77">
        <f>L18</f>
        <v>10593687</v>
      </c>
      <c r="Y18" s="77">
        <f>X18-(($X$18-$BI$18)/($BI$2-$X$2))</f>
        <v>10366047.145945946</v>
      </c>
      <c r="Z18" s="77">
        <f t="shared" ref="Z18:BH18" si="27">Y18-(($X$18-$BI$18)/($BI$2-$X$2))</f>
        <v>10138407.291891892</v>
      </c>
      <c r="AA18" s="77">
        <f t="shared" si="27"/>
        <v>9910767.4378378373</v>
      </c>
      <c r="AB18" s="77">
        <f t="shared" si="27"/>
        <v>9683127.583783783</v>
      </c>
      <c r="AC18" s="77">
        <f t="shared" si="27"/>
        <v>9455487.7297297288</v>
      </c>
      <c r="AD18" s="77">
        <f t="shared" si="27"/>
        <v>9227847.8756756745</v>
      </c>
      <c r="AE18" s="77">
        <f t="shared" si="27"/>
        <v>9000208.0216216203</v>
      </c>
      <c r="AF18" s="77">
        <f t="shared" si="27"/>
        <v>8772568.167567566</v>
      </c>
      <c r="AG18" s="77">
        <f t="shared" si="27"/>
        <v>8544928.3135135118</v>
      </c>
      <c r="AH18" s="77">
        <f t="shared" si="27"/>
        <v>8317288.4594594575</v>
      </c>
      <c r="AI18" s="77">
        <f t="shared" si="27"/>
        <v>8089648.6054054033</v>
      </c>
      <c r="AJ18" s="77">
        <f t="shared" si="27"/>
        <v>7862008.7513513491</v>
      </c>
      <c r="AK18" s="77">
        <f t="shared" si="27"/>
        <v>7634368.8972972948</v>
      </c>
      <c r="AL18" s="77">
        <f t="shared" si="27"/>
        <v>7406729.0432432406</v>
      </c>
      <c r="AM18" s="77">
        <f t="shared" si="27"/>
        <v>7179089.1891891863</v>
      </c>
      <c r="AN18" s="77">
        <f t="shared" si="27"/>
        <v>6951449.3351351321</v>
      </c>
      <c r="AO18" s="77">
        <f t="shared" si="27"/>
        <v>6723809.4810810778</v>
      </c>
      <c r="AP18" s="77">
        <f t="shared" si="27"/>
        <v>6496169.6270270236</v>
      </c>
      <c r="AQ18" s="77">
        <f t="shared" si="27"/>
        <v>6268529.7729729693</v>
      </c>
      <c r="AR18" s="77">
        <f t="shared" si="27"/>
        <v>6040889.9189189151</v>
      </c>
      <c r="AS18" s="77">
        <f t="shared" si="27"/>
        <v>5813250.0648648608</v>
      </c>
      <c r="AT18" s="77">
        <f t="shared" si="27"/>
        <v>5585610.2108108066</v>
      </c>
      <c r="AU18" s="77">
        <f t="shared" si="27"/>
        <v>5357970.3567567524</v>
      </c>
      <c r="AV18" s="77">
        <f t="shared" si="27"/>
        <v>5130330.5027026981</v>
      </c>
      <c r="AW18" s="77">
        <f t="shared" si="27"/>
        <v>4902690.6486486439</v>
      </c>
      <c r="AX18" s="77">
        <f t="shared" si="27"/>
        <v>4675050.7945945896</v>
      </c>
      <c r="AY18" s="77">
        <f t="shared" si="27"/>
        <v>4447410.9405405354</v>
      </c>
      <c r="AZ18" s="77">
        <f t="shared" si="27"/>
        <v>4219771.0864864811</v>
      </c>
      <c r="BA18" s="77">
        <f t="shared" si="27"/>
        <v>3992131.2324324269</v>
      </c>
      <c r="BB18" s="77">
        <f t="shared" si="27"/>
        <v>3764491.3783783726</v>
      </c>
      <c r="BC18" s="77">
        <f t="shared" si="27"/>
        <v>3536851.5243243184</v>
      </c>
      <c r="BD18" s="77">
        <f t="shared" si="27"/>
        <v>3309211.6702702641</v>
      </c>
      <c r="BE18" s="77">
        <f t="shared" si="27"/>
        <v>3081571.8162162099</v>
      </c>
      <c r="BF18" s="77">
        <f t="shared" si="27"/>
        <v>2853931.9621621557</v>
      </c>
      <c r="BG18" s="77">
        <f t="shared" si="27"/>
        <v>2626292.1081081014</v>
      </c>
      <c r="BH18" s="77">
        <f t="shared" si="27"/>
        <v>2398652.2540540472</v>
      </c>
      <c r="BI18" s="90">
        <f>Q18</f>
        <v>2171012.4000000004</v>
      </c>
      <c r="BL18" s="100"/>
      <c r="BM18" s="82"/>
      <c r="BN18" s="82"/>
      <c r="BO18" s="82">
        <v>0</v>
      </c>
      <c r="BP18" s="82">
        <f>((Y18-X18)/X18)*100</f>
        <v>-2.1488255604876207</v>
      </c>
      <c r="BQ18" s="82">
        <f t="shared" ref="BQ18:CZ21" si="28">((Z18-Y18)/Y18)*100</f>
        <v>-2.1960140721825856</v>
      </c>
      <c r="BR18" s="82">
        <f t="shared" si="28"/>
        <v>-2.2453216516178767</v>
      </c>
      <c r="BS18" s="82">
        <f t="shared" si="28"/>
        <v>-2.296894317032999</v>
      </c>
      <c r="BT18" s="82">
        <f t="shared" si="28"/>
        <v>-2.3508918175908367</v>
      </c>
      <c r="BU18" s="82">
        <f t="shared" si="28"/>
        <v>-2.4074892862301982</v>
      </c>
      <c r="BV18" s="82">
        <f t="shared" si="28"/>
        <v>-2.4668791371616123</v>
      </c>
      <c r="BW18" s="82">
        <f t="shared" si="28"/>
        <v>-2.5292732513202405</v>
      </c>
      <c r="BX18" s="82">
        <f t="shared" si="28"/>
        <v>-2.5949055020814229</v>
      </c>
      <c r="BY18" s="82">
        <f t="shared" si="28"/>
        <v>-2.6640346846918495</v>
      </c>
      <c r="BZ18" s="82">
        <f t="shared" si="28"/>
        <v>-2.7369479267627637</v>
      </c>
      <c r="CA18" s="82">
        <f t="shared" si="28"/>
        <v>-2.8139646745836169</v>
      </c>
      <c r="CB18" s="82">
        <f t="shared" si="28"/>
        <v>-2.8954413719639618</v>
      </c>
      <c r="CC18" s="82">
        <f t="shared" si="28"/>
        <v>-2.9817769761511381</v>
      </c>
      <c r="CD18" s="82">
        <f t="shared" si="28"/>
        <v>-3.0734194909116841</v>
      </c>
      <c r="CE18" s="82">
        <f t="shared" si="28"/>
        <v>-3.1708737425473346</v>
      </c>
      <c r="CF18" s="82">
        <f t="shared" si="28"/>
        <v>-3.2747106837631734</v>
      </c>
      <c r="CG18" s="82">
        <f t="shared" si="28"/>
        <v>-3.3855785874743956</v>
      </c>
      <c r="CH18" s="82">
        <f t="shared" si="28"/>
        <v>-3.5042165941444754</v>
      </c>
      <c r="CI18" s="82">
        <f t="shared" si="28"/>
        <v>-3.6314712109294449</v>
      </c>
      <c r="CJ18" s="82">
        <f t="shared" si="28"/>
        <v>-3.7683165412620685</v>
      </c>
      <c r="CK18" s="82">
        <f t="shared" si="28"/>
        <v>-3.9158792674325831</v>
      </c>
      <c r="CL18" s="82">
        <f t="shared" si="28"/>
        <v>-4.0754697421145343</v>
      </c>
      <c r="CM18" s="82">
        <f t="shared" si="28"/>
        <v>-4.248621005657216</v>
      </c>
      <c r="CN18" s="82">
        <f t="shared" si="28"/>
        <v>-4.4371381908852028</v>
      </c>
      <c r="CO18" s="82">
        <f t="shared" si="28"/>
        <v>-4.6431616915662399</v>
      </c>
      <c r="CP18" s="82">
        <f t="shared" si="28"/>
        <v>-4.8692487858582654</v>
      </c>
      <c r="CQ18" s="82">
        <f t="shared" si="28"/>
        <v>-5.1184803270369041</v>
      </c>
      <c r="CR18" s="82">
        <f t="shared" si="28"/>
        <v>-5.3946019674634673</v>
      </c>
      <c r="CS18" s="82">
        <f t="shared" si="28"/>
        <v>-5.7022136999076576</v>
      </c>
      <c r="CT18" s="82">
        <f t="shared" si="28"/>
        <v>-6.0470281685733198</v>
      </c>
      <c r="CU18" s="82">
        <f t="shared" si="28"/>
        <v>-6.4362287330549632</v>
      </c>
      <c r="CV18" s="82">
        <f t="shared" si="28"/>
        <v>-6.8789753190814427</v>
      </c>
      <c r="CW18" s="82">
        <f t="shared" si="28"/>
        <v>-7.3871344765077689</v>
      </c>
      <c r="CX18" s="82">
        <f t="shared" si="28"/>
        <v>-7.976358829577455</v>
      </c>
      <c r="CY18" s="82">
        <f t="shared" si="28"/>
        <v>-8.6677279100548663</v>
      </c>
      <c r="CZ18" s="101">
        <f t="shared" si="28"/>
        <v>-9.4903233125729081</v>
      </c>
    </row>
    <row r="19" spans="1:104" x14ac:dyDescent="0.25">
      <c r="A19" s="6" t="s">
        <v>45</v>
      </c>
      <c r="B19" s="7" t="s">
        <v>11</v>
      </c>
      <c r="C19" s="7">
        <v>1990</v>
      </c>
      <c r="D19" s="18">
        <v>54100000</v>
      </c>
      <c r="E19" s="17">
        <v>0.45</v>
      </c>
      <c r="F19" s="7">
        <v>2025</v>
      </c>
      <c r="G19" s="17">
        <v>0.6</v>
      </c>
      <c r="H19" s="7">
        <v>2035</v>
      </c>
      <c r="I19" s="17">
        <v>0.8</v>
      </c>
      <c r="J19" s="7">
        <v>2050</v>
      </c>
      <c r="K19" s="31">
        <v>2013</v>
      </c>
      <c r="L19" s="32">
        <v>28922796</v>
      </c>
      <c r="M19" s="37">
        <f>((L19-D19)/D19)*100</f>
        <v>-46.53826987060998</v>
      </c>
      <c r="N19" s="18">
        <f>'[1] Cumulative Avoided Emissions'!$AM$55</f>
        <v>33361666.66666672</v>
      </c>
      <c r="O19" s="37">
        <f>((L19-N19)/N19)*100</f>
        <v>-13.305302492881191</v>
      </c>
      <c r="P19" s="41">
        <f>INDEX('[1] Cumulative Avoided Emissions'!$F:$F,MATCH(A19,'[1] Cumulative Avoided Emissions'!$A:$A,0))</f>
        <v>2050</v>
      </c>
      <c r="Q19" s="18">
        <f>INDEX('[1] Cumulative Avoided Emissions'!$H:$H,MATCH(A19,'[1] Cumulative Avoided Emissions'!$A:$A,0))</f>
        <v>0</v>
      </c>
      <c r="R19" s="44">
        <f t="shared" si="4"/>
        <v>-100</v>
      </c>
      <c r="S19" s="37">
        <f>AVERAGE(BP19:CZ19)</f>
        <v>-11.355638442761245</v>
      </c>
      <c r="U19" s="89"/>
      <c r="V19" s="77"/>
      <c r="W19" s="77"/>
      <c r="X19" s="77">
        <f>L19</f>
        <v>28922796</v>
      </c>
      <c r="Y19" s="77">
        <f>X19-(($X$19-$BI$19)/($BI$2-$X$2))</f>
        <v>28141098.810810812</v>
      </c>
      <c r="Z19" s="77">
        <f t="shared" ref="Z19:BH19" si="29">Y19-(($X$19-$BI$19)/($BI$2-$X$2))</f>
        <v>27359401.621621624</v>
      </c>
      <c r="AA19" s="77">
        <f t="shared" si="29"/>
        <v>26577704.432432435</v>
      </c>
      <c r="AB19" s="77">
        <f t="shared" si="29"/>
        <v>25796007.243243247</v>
      </c>
      <c r="AC19" s="77">
        <f t="shared" si="29"/>
        <v>25014310.054054059</v>
      </c>
      <c r="AD19" s="77">
        <f t="shared" si="29"/>
        <v>24232612.864864871</v>
      </c>
      <c r="AE19" s="77">
        <f t="shared" si="29"/>
        <v>23450915.675675683</v>
      </c>
      <c r="AF19" s="77">
        <f t="shared" si="29"/>
        <v>22669218.486486495</v>
      </c>
      <c r="AG19" s="77">
        <f t="shared" si="29"/>
        <v>21887521.297297306</v>
      </c>
      <c r="AH19" s="77">
        <f t="shared" si="29"/>
        <v>21105824.108108118</v>
      </c>
      <c r="AI19" s="77">
        <f t="shared" si="29"/>
        <v>20324126.91891893</v>
      </c>
      <c r="AJ19" s="77">
        <f t="shared" si="29"/>
        <v>19542429.729729742</v>
      </c>
      <c r="AK19" s="77">
        <f t="shared" si="29"/>
        <v>18760732.540540554</v>
      </c>
      <c r="AL19" s="77">
        <f t="shared" si="29"/>
        <v>17979035.351351365</v>
      </c>
      <c r="AM19" s="77">
        <f t="shared" si="29"/>
        <v>17197338.162162177</v>
      </c>
      <c r="AN19" s="77">
        <f t="shared" si="29"/>
        <v>16415640.972972987</v>
      </c>
      <c r="AO19" s="77">
        <f t="shared" si="29"/>
        <v>15633943.783783797</v>
      </c>
      <c r="AP19" s="77">
        <f t="shared" si="29"/>
        <v>14852246.594594607</v>
      </c>
      <c r="AQ19" s="77">
        <f t="shared" si="29"/>
        <v>14070549.405405417</v>
      </c>
      <c r="AR19" s="77">
        <f t="shared" si="29"/>
        <v>13288852.216216227</v>
      </c>
      <c r="AS19" s="77">
        <f t="shared" si="29"/>
        <v>12507155.027027037</v>
      </c>
      <c r="AT19" s="77">
        <f t="shared" si="29"/>
        <v>11725457.837837847</v>
      </c>
      <c r="AU19" s="77">
        <f t="shared" si="29"/>
        <v>10943760.648648657</v>
      </c>
      <c r="AV19" s="77">
        <f t="shared" si="29"/>
        <v>10162063.459459467</v>
      </c>
      <c r="AW19" s="77">
        <f t="shared" si="29"/>
        <v>9380366.2702702768</v>
      </c>
      <c r="AX19" s="77">
        <f t="shared" si="29"/>
        <v>8598669.0810810868</v>
      </c>
      <c r="AY19" s="77">
        <f t="shared" si="29"/>
        <v>7816971.8918918977</v>
      </c>
      <c r="AZ19" s="77">
        <f t="shared" si="29"/>
        <v>7035274.7027027085</v>
      </c>
      <c r="BA19" s="77">
        <f t="shared" si="29"/>
        <v>6253577.5135135194</v>
      </c>
      <c r="BB19" s="77">
        <f t="shared" si="29"/>
        <v>5471880.3243243303</v>
      </c>
      <c r="BC19" s="77">
        <f t="shared" si="29"/>
        <v>4690183.1351351412</v>
      </c>
      <c r="BD19" s="77">
        <f t="shared" si="29"/>
        <v>3908485.9459459521</v>
      </c>
      <c r="BE19" s="77">
        <f t="shared" si="29"/>
        <v>3126788.756756763</v>
      </c>
      <c r="BF19" s="77">
        <f t="shared" si="29"/>
        <v>2345091.5675675739</v>
      </c>
      <c r="BG19" s="77">
        <f t="shared" si="29"/>
        <v>1563394.3783783847</v>
      </c>
      <c r="BH19" s="77">
        <f t="shared" si="29"/>
        <v>781697.18918919552</v>
      </c>
      <c r="BI19" s="90">
        <f>Q19</f>
        <v>0</v>
      </c>
      <c r="BL19" s="100"/>
      <c r="BM19" s="82"/>
      <c r="BN19" s="82"/>
      <c r="BO19" s="82">
        <v>0</v>
      </c>
      <c r="BP19" s="82">
        <f>((Y19-X19)/X19)*100</f>
        <v>-2.7027027027026995</v>
      </c>
      <c r="BQ19" s="82">
        <f t="shared" si="28"/>
        <v>-2.7777777777777741</v>
      </c>
      <c r="BR19" s="82">
        <f t="shared" si="28"/>
        <v>-2.8571428571428532</v>
      </c>
      <c r="BS19" s="82">
        <f t="shared" si="28"/>
        <v>-2.9411764705882311</v>
      </c>
      <c r="BT19" s="82">
        <f t="shared" si="28"/>
        <v>-3.0303030303030258</v>
      </c>
      <c r="BU19" s="82">
        <f t="shared" si="28"/>
        <v>-3.1249999999999956</v>
      </c>
      <c r="BV19" s="82">
        <f t="shared" si="28"/>
        <v>-3.2258064516128981</v>
      </c>
      <c r="BW19" s="82">
        <f t="shared" si="28"/>
        <v>-3.3333333333333277</v>
      </c>
      <c r="BX19" s="82">
        <f t="shared" si="28"/>
        <v>-3.44827586206896</v>
      </c>
      <c r="BY19" s="82">
        <f t="shared" si="28"/>
        <v>-3.5714285714285658</v>
      </c>
      <c r="BZ19" s="82">
        <f t="shared" si="28"/>
        <v>-3.7037037037036971</v>
      </c>
      <c r="CA19" s="82">
        <f t="shared" si="28"/>
        <v>-3.8461538461538396</v>
      </c>
      <c r="CB19" s="82">
        <f t="shared" si="28"/>
        <v>-3.9999999999999925</v>
      </c>
      <c r="CC19" s="82">
        <f t="shared" si="28"/>
        <v>-4.1666666666666581</v>
      </c>
      <c r="CD19" s="82">
        <f t="shared" si="28"/>
        <v>-4.3478260869565126</v>
      </c>
      <c r="CE19" s="82">
        <f t="shared" si="28"/>
        <v>-4.5454545454545459</v>
      </c>
      <c r="CF19" s="82">
        <f t="shared" si="28"/>
        <v>-4.7619047619047628</v>
      </c>
      <c r="CG19" s="82">
        <f t="shared" si="28"/>
        <v>-5.0000000000000009</v>
      </c>
      <c r="CH19" s="82">
        <f t="shared" si="28"/>
        <v>-5.2631578947368434</v>
      </c>
      <c r="CI19" s="82">
        <f t="shared" si="28"/>
        <v>-5.5555555555555571</v>
      </c>
      <c r="CJ19" s="82">
        <f t="shared" si="28"/>
        <v>-5.8823529411764719</v>
      </c>
      <c r="CK19" s="82">
        <f t="shared" si="28"/>
        <v>-6.2500000000000018</v>
      </c>
      <c r="CL19" s="82">
        <f t="shared" si="28"/>
        <v>-6.6666666666666696</v>
      </c>
      <c r="CM19" s="82">
        <f t="shared" si="28"/>
        <v>-7.142857142857145</v>
      </c>
      <c r="CN19" s="82">
        <f t="shared" si="28"/>
        <v>-7.6923076923076952</v>
      </c>
      <c r="CO19" s="82">
        <f t="shared" si="28"/>
        <v>-8.3333333333333375</v>
      </c>
      <c r="CP19" s="82">
        <f t="shared" si="28"/>
        <v>-9.0909090909090846</v>
      </c>
      <c r="CQ19" s="82">
        <f t="shared" si="28"/>
        <v>-9.9999999999999929</v>
      </c>
      <c r="CR19" s="82">
        <f t="shared" si="28"/>
        <v>-11.1111111111111</v>
      </c>
      <c r="CS19" s="82">
        <f t="shared" si="28"/>
        <v>-12.499999999999988</v>
      </c>
      <c r="CT19" s="82">
        <f t="shared" si="28"/>
        <v>-14.285714285714269</v>
      </c>
      <c r="CU19" s="82">
        <f t="shared" si="28"/>
        <v>-16.666666666666643</v>
      </c>
      <c r="CV19" s="82">
        <f t="shared" si="28"/>
        <v>-19.999999999999968</v>
      </c>
      <c r="CW19" s="82">
        <f t="shared" si="28"/>
        <v>-24.999999999999947</v>
      </c>
      <c r="CX19" s="82">
        <f t="shared" si="28"/>
        <v>-33.333333333333243</v>
      </c>
      <c r="CY19" s="82">
        <f t="shared" si="28"/>
        <v>-49.999999999999801</v>
      </c>
      <c r="CZ19" s="101">
        <f t="shared" si="28"/>
        <v>-100</v>
      </c>
    </row>
    <row r="20" spans="1:104" x14ac:dyDescent="0.25">
      <c r="A20" s="6" t="s">
        <v>46</v>
      </c>
      <c r="B20" s="7" t="s">
        <v>44</v>
      </c>
      <c r="C20" s="7">
        <v>2010</v>
      </c>
      <c r="D20" s="18">
        <v>17798150</v>
      </c>
      <c r="E20" s="17">
        <v>0.8</v>
      </c>
      <c r="F20" s="7">
        <v>2050</v>
      </c>
      <c r="G20" s="7"/>
      <c r="H20" s="7"/>
      <c r="I20" s="7"/>
      <c r="J20" s="7"/>
      <c r="K20" s="7">
        <v>2016</v>
      </c>
      <c r="L20" s="18">
        <v>16000537</v>
      </c>
      <c r="M20" s="37">
        <f>((L20-D20)/D20)*100</f>
        <v>-10.099999157215777</v>
      </c>
      <c r="N20" s="18">
        <f>'[1] Cumulative Avoided Emissions'!$AP$56</f>
        <v>15662372</v>
      </c>
      <c r="O20" s="37">
        <f>((L20-N20)/N20)*100</f>
        <v>2.1590918668002521</v>
      </c>
      <c r="P20" s="41">
        <f>INDEX('[1] Cumulative Avoided Emissions'!$F:$F,MATCH(A20,'[1] Cumulative Avoided Emissions'!$A:$A,0))</f>
        <v>2050</v>
      </c>
      <c r="Q20" s="18">
        <f>INDEX('[1] Cumulative Avoided Emissions'!$H:$H,MATCH(A20,'[1] Cumulative Avoided Emissions'!$A:$A,0))</f>
        <v>3559630</v>
      </c>
      <c r="R20" s="44">
        <f t="shared" si="4"/>
        <v>-77.753059162951843</v>
      </c>
      <c r="S20" s="37">
        <f>AVERAGE(BS20:CZ20)</f>
        <v>-4.3054086453735962</v>
      </c>
      <c r="U20" s="89"/>
      <c r="V20" s="77"/>
      <c r="W20" s="77"/>
      <c r="X20" s="77"/>
      <c r="Y20" s="77"/>
      <c r="Z20" s="77"/>
      <c r="AA20" s="77">
        <f>L20</f>
        <v>16000537</v>
      </c>
      <c r="AB20" s="77">
        <f>AA20-(($AA$20-$BI$20)/($BI$2-$AA$2))</f>
        <v>15634627.970588235</v>
      </c>
      <c r="AC20" s="77">
        <f t="shared" ref="AC20:BH20" si="30">AB20-(($AA$20-$BI$20)/($BI$2-$AA$2))</f>
        <v>15268718.94117647</v>
      </c>
      <c r="AD20" s="77">
        <f t="shared" si="30"/>
        <v>14902809.911764706</v>
      </c>
      <c r="AE20" s="77">
        <f t="shared" si="30"/>
        <v>14536900.882352941</v>
      </c>
      <c r="AF20" s="77">
        <f t="shared" si="30"/>
        <v>14170991.852941176</v>
      </c>
      <c r="AG20" s="77">
        <f t="shared" si="30"/>
        <v>13805082.823529411</v>
      </c>
      <c r="AH20" s="77">
        <f t="shared" si="30"/>
        <v>13439173.794117646</v>
      </c>
      <c r="AI20" s="77">
        <f t="shared" si="30"/>
        <v>13073264.764705881</v>
      </c>
      <c r="AJ20" s="77">
        <f t="shared" si="30"/>
        <v>12707355.735294117</v>
      </c>
      <c r="AK20" s="77">
        <f t="shared" si="30"/>
        <v>12341446.705882352</v>
      </c>
      <c r="AL20" s="77">
        <f t="shared" si="30"/>
        <v>11975537.676470587</v>
      </c>
      <c r="AM20" s="77">
        <f t="shared" si="30"/>
        <v>11609628.647058822</v>
      </c>
      <c r="AN20" s="77">
        <f t="shared" si="30"/>
        <v>11243719.617647057</v>
      </c>
      <c r="AO20" s="77">
        <f t="shared" si="30"/>
        <v>10877810.588235293</v>
      </c>
      <c r="AP20" s="77">
        <f t="shared" si="30"/>
        <v>10511901.558823528</v>
      </c>
      <c r="AQ20" s="77">
        <f t="shared" si="30"/>
        <v>10145992.529411763</v>
      </c>
      <c r="AR20" s="77">
        <f t="shared" si="30"/>
        <v>9780083.4999999981</v>
      </c>
      <c r="AS20" s="77">
        <f t="shared" si="30"/>
        <v>9414174.4705882333</v>
      </c>
      <c r="AT20" s="77">
        <f t="shared" si="30"/>
        <v>9048265.4411764685</v>
      </c>
      <c r="AU20" s="77">
        <f t="shared" si="30"/>
        <v>8682356.4117647037</v>
      </c>
      <c r="AV20" s="77">
        <f t="shared" si="30"/>
        <v>8316447.3823529389</v>
      </c>
      <c r="AW20" s="77">
        <f t="shared" si="30"/>
        <v>7950538.3529411741</v>
      </c>
      <c r="AX20" s="77">
        <f t="shared" si="30"/>
        <v>7584629.3235294092</v>
      </c>
      <c r="AY20" s="77">
        <f t="shared" si="30"/>
        <v>7218720.2941176444</v>
      </c>
      <c r="AZ20" s="77">
        <f t="shared" si="30"/>
        <v>6852811.2647058796</v>
      </c>
      <c r="BA20" s="77">
        <f t="shared" si="30"/>
        <v>6486902.2352941148</v>
      </c>
      <c r="BB20" s="77">
        <f t="shared" si="30"/>
        <v>6120993.20588235</v>
      </c>
      <c r="BC20" s="77">
        <f t="shared" si="30"/>
        <v>5755084.1764705852</v>
      </c>
      <c r="BD20" s="77">
        <f t="shared" si="30"/>
        <v>5389175.1470588204</v>
      </c>
      <c r="BE20" s="77">
        <f t="shared" si="30"/>
        <v>5023266.1176470555</v>
      </c>
      <c r="BF20" s="77">
        <f t="shared" si="30"/>
        <v>4657357.0882352907</v>
      </c>
      <c r="BG20" s="77">
        <f t="shared" si="30"/>
        <v>4291448.0588235259</v>
      </c>
      <c r="BH20" s="77">
        <f t="shared" si="30"/>
        <v>3925539.0294117611</v>
      </c>
      <c r="BI20" s="90">
        <f>Q20</f>
        <v>3559630</v>
      </c>
      <c r="BL20" s="100"/>
      <c r="BM20" s="82"/>
      <c r="BN20" s="82"/>
      <c r="BO20" s="82"/>
      <c r="BP20" s="82"/>
      <c r="BQ20" s="82"/>
      <c r="BR20" s="82">
        <v>0</v>
      </c>
      <c r="BS20" s="82">
        <f>((AB20-AA20)/AA20)*100</f>
        <v>-2.2868546812632902</v>
      </c>
      <c r="BT20" s="82">
        <f t="shared" si="28"/>
        <v>-2.3403756718747037</v>
      </c>
      <c r="BU20" s="82">
        <f t="shared" si="28"/>
        <v>-2.3964618827646791</v>
      </c>
      <c r="BV20" s="82">
        <f t="shared" si="28"/>
        <v>-2.4553022656680721</v>
      </c>
      <c r="BW20" s="82">
        <f t="shared" si="28"/>
        <v>-2.517104796772466</v>
      </c>
      <c r="BX20" s="82">
        <f t="shared" si="28"/>
        <v>-2.5820989328691253</v>
      </c>
      <c r="BY20" s="82">
        <f t="shared" si="28"/>
        <v>-2.6505384581113032</v>
      </c>
      <c r="BZ20" s="82">
        <f t="shared" si="28"/>
        <v>-2.7227047958254991</v>
      </c>
      <c r="CA20" s="82">
        <f t="shared" si="28"/>
        <v>-2.7989108764905897</v>
      </c>
      <c r="CB20" s="82">
        <f t="shared" si="28"/>
        <v>-2.8795056739890326</v>
      </c>
      <c r="CC20" s="82">
        <f t="shared" si="28"/>
        <v>-2.9648795488243707</v>
      </c>
      <c r="CD20" s="82">
        <f t="shared" si="28"/>
        <v>-3.0554705709013725</v>
      </c>
      <c r="CE20" s="82">
        <f t="shared" si="28"/>
        <v>-3.1517720379838678</v>
      </c>
      <c r="CF20" s="82">
        <f t="shared" si="28"/>
        <v>-3.2543414622103284</v>
      </c>
      <c r="CG20" s="82">
        <f t="shared" si="28"/>
        <v>-3.3638113703460455</v>
      </c>
      <c r="CH20" s="82">
        <f t="shared" si="28"/>
        <v>-3.4809023597127049</v>
      </c>
      <c r="CI20" s="82">
        <f t="shared" si="28"/>
        <v>-3.6064389792427654</v>
      </c>
      <c r="CJ20" s="82">
        <f t="shared" si="28"/>
        <v>-3.7413691755470686</v>
      </c>
      <c r="CK20" s="82">
        <f t="shared" si="28"/>
        <v>-3.8867882739473112</v>
      </c>
      <c r="CL20" s="82">
        <f t="shared" si="28"/>
        <v>-4.0439687782213074</v>
      </c>
      <c r="CM20" s="82">
        <f t="shared" si="28"/>
        <v>-4.2143977056269355</v>
      </c>
      <c r="CN20" s="82">
        <f t="shared" si="28"/>
        <v>-4.3998237779776543</v>
      </c>
      <c r="CO20" s="82">
        <f t="shared" si="28"/>
        <v>-4.6023176440171838</v>
      </c>
      <c r="CP20" s="82">
        <f t="shared" si="28"/>
        <v>-4.8243495338213016</v>
      </c>
      <c r="CQ20" s="82">
        <f t="shared" si="28"/>
        <v>-5.0688905304993597</v>
      </c>
      <c r="CR20" s="82">
        <f t="shared" si="28"/>
        <v>-5.3395462865920544</v>
      </c>
      <c r="CS20" s="82">
        <f t="shared" si="28"/>
        <v>-5.6407359960030998</v>
      </c>
      <c r="CT20" s="82">
        <f t="shared" si="28"/>
        <v>-5.9779355588913532</v>
      </c>
      <c r="CU20" s="82">
        <f t="shared" si="28"/>
        <v>-6.3580135093030998</v>
      </c>
      <c r="CV20" s="82">
        <f t="shared" si="28"/>
        <v>-6.7897037937514835</v>
      </c>
      <c r="CW20" s="82">
        <f t="shared" si="28"/>
        <v>-7.2842851810359583</v>
      </c>
      <c r="CX20" s="82">
        <f t="shared" si="28"/>
        <v>-7.8565809423560991</v>
      </c>
      <c r="CY20" s="82">
        <f t="shared" si="28"/>
        <v>-8.5264699559727752</v>
      </c>
      <c r="CZ20" s="101">
        <f t="shared" si="28"/>
        <v>-9.321242934287989</v>
      </c>
    </row>
    <row r="21" spans="1:104" x14ac:dyDescent="0.25">
      <c r="A21" s="6" t="s">
        <v>47</v>
      </c>
      <c r="B21" s="7" t="s">
        <v>48</v>
      </c>
      <c r="C21" s="7">
        <v>2010</v>
      </c>
      <c r="D21" s="18">
        <v>3587274</v>
      </c>
      <c r="E21" s="17">
        <v>0.8</v>
      </c>
      <c r="F21" s="7">
        <v>2050</v>
      </c>
      <c r="G21" s="17"/>
      <c r="H21" s="7"/>
      <c r="I21" s="7"/>
      <c r="J21" s="7"/>
      <c r="K21" s="7">
        <v>2014</v>
      </c>
      <c r="L21" s="18">
        <v>4664689</v>
      </c>
      <c r="M21" s="37">
        <f>((L21-D21)/D21)*100</f>
        <v>30.034365927999922</v>
      </c>
      <c r="N21" s="18">
        <f>'[1] Cumulative Avoided Emissions'!$AN$58</f>
        <v>3300292.08</v>
      </c>
      <c r="O21" s="37">
        <f>((L21-N21)/N21)*100</f>
        <v>41.341702095652089</v>
      </c>
      <c r="P21" s="41">
        <f>INDEX('[1] Cumulative Avoided Emissions'!$F:$F,MATCH(A21,'[1] Cumulative Avoided Emissions'!$A:$A,0))</f>
        <v>2050</v>
      </c>
      <c r="Q21" s="18">
        <f>INDEX('[1] Cumulative Avoided Emissions'!$H:$H,MATCH(A21,'[1] Cumulative Avoided Emissions'!$A:$A,0))</f>
        <v>717454.79999999981</v>
      </c>
      <c r="R21" s="44">
        <f t="shared" si="4"/>
        <v>-84.619450514278654</v>
      </c>
      <c r="S21" s="37">
        <f>AVERAGE(BQ21:CZ21)</f>
        <v>-5.0258394716584753</v>
      </c>
      <c r="U21" s="89"/>
      <c r="V21" s="77"/>
      <c r="W21" s="77"/>
      <c r="X21" s="77"/>
      <c r="Y21" s="77">
        <f>L21</f>
        <v>4664689</v>
      </c>
      <c r="Z21" s="77">
        <f>Y21-(($Y$21-$BI$21)/($BI$2-$Y$2))</f>
        <v>4555043.6055555558</v>
      </c>
      <c r="AA21" s="77">
        <f t="shared" ref="AA21:BH21" si="31">Z21-(($Y$21-$BI$21)/($BI$2-$Y$2))</f>
        <v>4445398.2111111116</v>
      </c>
      <c r="AB21" s="77">
        <f t="shared" si="31"/>
        <v>4335752.8166666673</v>
      </c>
      <c r="AC21" s="77">
        <f t="shared" si="31"/>
        <v>4226107.4222222231</v>
      </c>
      <c r="AD21" s="77">
        <f t="shared" si="31"/>
        <v>4116462.0277777789</v>
      </c>
      <c r="AE21" s="77">
        <f t="shared" si="31"/>
        <v>4006816.6333333347</v>
      </c>
      <c r="AF21" s="77">
        <f t="shared" si="31"/>
        <v>3897171.2388888905</v>
      </c>
      <c r="AG21" s="77">
        <f t="shared" si="31"/>
        <v>3787525.8444444463</v>
      </c>
      <c r="AH21" s="77">
        <f t="shared" si="31"/>
        <v>3677880.450000002</v>
      </c>
      <c r="AI21" s="77">
        <f t="shared" si="31"/>
        <v>3568235.0555555578</v>
      </c>
      <c r="AJ21" s="77">
        <f t="shared" si="31"/>
        <v>3458589.6611111136</v>
      </c>
      <c r="AK21" s="77">
        <f t="shared" si="31"/>
        <v>3348944.2666666694</v>
      </c>
      <c r="AL21" s="77">
        <f t="shared" si="31"/>
        <v>3239298.8722222252</v>
      </c>
      <c r="AM21" s="77">
        <f t="shared" si="31"/>
        <v>3129653.477777781</v>
      </c>
      <c r="AN21" s="77">
        <f t="shared" si="31"/>
        <v>3020008.0833333367</v>
      </c>
      <c r="AO21" s="77">
        <f t="shared" si="31"/>
        <v>2910362.6888888925</v>
      </c>
      <c r="AP21" s="77">
        <f t="shared" si="31"/>
        <v>2800717.2944444483</v>
      </c>
      <c r="AQ21" s="77">
        <f t="shared" si="31"/>
        <v>2691071.9000000041</v>
      </c>
      <c r="AR21" s="77">
        <f t="shared" si="31"/>
        <v>2581426.5055555599</v>
      </c>
      <c r="AS21" s="77">
        <f t="shared" si="31"/>
        <v>2471781.1111111157</v>
      </c>
      <c r="AT21" s="77">
        <f t="shared" si="31"/>
        <v>2362135.7166666714</v>
      </c>
      <c r="AU21" s="77">
        <f t="shared" si="31"/>
        <v>2252490.3222222272</v>
      </c>
      <c r="AV21" s="77">
        <f t="shared" si="31"/>
        <v>2142844.927777783</v>
      </c>
      <c r="AW21" s="77">
        <f t="shared" si="31"/>
        <v>2033199.5333333386</v>
      </c>
      <c r="AX21" s="77">
        <f t="shared" si="31"/>
        <v>1923554.1388888941</v>
      </c>
      <c r="AY21" s="77">
        <f t="shared" si="31"/>
        <v>1813908.7444444497</v>
      </c>
      <c r="AZ21" s="77">
        <f t="shared" si="31"/>
        <v>1704263.3500000052</v>
      </c>
      <c r="BA21" s="77">
        <f t="shared" si="31"/>
        <v>1594617.9555555608</v>
      </c>
      <c r="BB21" s="77">
        <f t="shared" si="31"/>
        <v>1484972.5611111163</v>
      </c>
      <c r="BC21" s="77">
        <f t="shared" si="31"/>
        <v>1375327.1666666719</v>
      </c>
      <c r="BD21" s="77">
        <f t="shared" si="31"/>
        <v>1265681.7722222274</v>
      </c>
      <c r="BE21" s="77">
        <f t="shared" si="31"/>
        <v>1156036.377777783</v>
      </c>
      <c r="BF21" s="77">
        <f t="shared" si="31"/>
        <v>1046390.9833333385</v>
      </c>
      <c r="BG21" s="77">
        <f t="shared" si="31"/>
        <v>936745.58888889407</v>
      </c>
      <c r="BH21" s="77">
        <f t="shared" si="31"/>
        <v>827100.19444444962</v>
      </c>
      <c r="BI21" s="90">
        <f>Q21</f>
        <v>717454.79999999981</v>
      </c>
      <c r="BL21" s="100"/>
      <c r="BM21" s="82"/>
      <c r="BN21" s="82"/>
      <c r="BO21" s="82"/>
      <c r="BP21" s="82">
        <v>0</v>
      </c>
      <c r="BQ21" s="82">
        <f>((Z21-Y21)/Y21)*100</f>
        <v>-2.3505402920632914</v>
      </c>
      <c r="BR21" s="82">
        <f t="shared" ref="BR21:BS21" si="32">((AA21-Z21)/Z21)*100</f>
        <v>-2.4071206324065764</v>
      </c>
      <c r="BS21" s="82">
        <f t="shared" si="32"/>
        <v>-2.4664920719675805</v>
      </c>
      <c r="BT21" s="82">
        <f t="shared" si="28"/>
        <v>-2.5288663602538981</v>
      </c>
      <c r="BU21" s="82">
        <f t="shared" si="28"/>
        <v>-2.5944772219440924</v>
      </c>
      <c r="BV21" s="82">
        <f t="shared" si="28"/>
        <v>-2.6635832835225961</v>
      </c>
      <c r="BW21" s="82">
        <f t="shared" si="28"/>
        <v>-2.736471480433794</v>
      </c>
      <c r="BX21" s="82">
        <f t="shared" si="28"/>
        <v>-2.8134610393898125</v>
      </c>
      <c r="BY21" s="82">
        <f t="shared" si="28"/>
        <v>-2.8949081523832345</v>
      </c>
      <c r="BZ21" s="82">
        <f t="shared" si="28"/>
        <v>-2.9812114867530335</v>
      </c>
      <c r="CA21" s="82">
        <f t="shared" si="28"/>
        <v>-3.0728187111365326</v>
      </c>
      <c r="CB21" s="82">
        <f t="shared" si="28"/>
        <v>-3.1702342627491489</v>
      </c>
      <c r="CC21" s="82">
        <f t="shared" si="28"/>
        <v>-3.2740286404819274</v>
      </c>
      <c r="CD21" s="82">
        <f t="shared" si="28"/>
        <v>-3.3848495853433009</v>
      </c>
      <c r="CE21" s="82">
        <f t="shared" si="28"/>
        <v>-3.5034356110983325</v>
      </c>
      <c r="CF21" s="82">
        <f t="shared" si="28"/>
        <v>-3.6306324823946503</v>
      </c>
      <c r="CG21" s="82">
        <f t="shared" si="28"/>
        <v>-3.7674134176831493</v>
      </c>
      <c r="CH21" s="82">
        <f t="shared" si="28"/>
        <v>-3.914904037688443</v>
      </c>
      <c r="CI21" s="82">
        <f t="shared" si="28"/>
        <v>-4.0744134129022731</v>
      </c>
      <c r="CJ21" s="82">
        <f t="shared" si="28"/>
        <v>-4.2474730234803628</v>
      </c>
      <c r="CK21" s="82">
        <f t="shared" si="28"/>
        <v>-4.4358860884391333</v>
      </c>
      <c r="CL21" s="82">
        <f t="shared" si="28"/>
        <v>-4.641790633400622</v>
      </c>
      <c r="CM21" s="82">
        <f t="shared" si="28"/>
        <v>-4.8677409781841794</v>
      </c>
      <c r="CN21" s="82">
        <f t="shared" si="28"/>
        <v>-5.1168142418103564</v>
      </c>
      <c r="CO21" s="82">
        <f t="shared" si="28"/>
        <v>-5.392751308804689</v>
      </c>
      <c r="CP21" s="82">
        <f t="shared" si="28"/>
        <v>-5.7001460072124148</v>
      </c>
      <c r="CQ21" s="82">
        <f t="shared" si="28"/>
        <v>-6.0447028981066975</v>
      </c>
      <c r="CR21" s="82">
        <f t="shared" si="28"/>
        <v>-6.433594575887823</v>
      </c>
      <c r="CS21" s="82">
        <f t="shared" si="28"/>
        <v>-6.8759663756729914</v>
      </c>
      <c r="CT21" s="82">
        <f t="shared" si="28"/>
        <v>-7.3836646760936349</v>
      </c>
      <c r="CU21" s="82">
        <f t="shared" si="28"/>
        <v>-7.9723135775895297</v>
      </c>
      <c r="CV21" s="82">
        <f t="shared" si="28"/>
        <v>-8.6629512133949724</v>
      </c>
      <c r="CW21" s="82">
        <f t="shared" si="28"/>
        <v>-9.4845972455652987</v>
      </c>
      <c r="CX21" s="82">
        <f t="shared" si="28"/>
        <v>-10.478434561349406</v>
      </c>
      <c r="CY21" s="82">
        <f t="shared" si="28"/>
        <v>-11.70492775679879</v>
      </c>
      <c r="CZ21" s="101">
        <f t="shared" si="28"/>
        <v>-13.256603635318562</v>
      </c>
    </row>
    <row r="22" spans="1:104" s="67" customFormat="1" x14ac:dyDescent="0.25">
      <c r="A22" s="8" t="s">
        <v>50</v>
      </c>
      <c r="B22" s="9" t="s">
        <v>39</v>
      </c>
      <c r="C22" s="9">
        <v>2006</v>
      </c>
      <c r="D22" s="14">
        <v>4800000</v>
      </c>
      <c r="E22" s="13">
        <v>0.25</v>
      </c>
      <c r="F22" s="9">
        <v>2020</v>
      </c>
      <c r="G22" s="9"/>
      <c r="H22" s="9"/>
      <c r="I22" s="9"/>
      <c r="J22" s="9"/>
      <c r="K22" s="9"/>
      <c r="L22" s="14"/>
      <c r="M22" s="36"/>
      <c r="N22" s="14"/>
      <c r="O22" s="36"/>
      <c r="P22" s="42"/>
      <c r="Q22" s="14"/>
      <c r="R22" s="45"/>
      <c r="S22" s="36"/>
      <c r="U22" s="91"/>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92"/>
      <c r="BL22" s="102"/>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103"/>
    </row>
    <row r="23" spans="1:104" x14ac:dyDescent="0.25">
      <c r="A23" s="6" t="s">
        <v>51</v>
      </c>
      <c r="B23" s="7" t="s">
        <v>52</v>
      </c>
      <c r="C23" s="7">
        <v>2006</v>
      </c>
      <c r="D23" s="18">
        <v>5173279</v>
      </c>
      <c r="E23" s="17">
        <v>0.15</v>
      </c>
      <c r="F23" s="7">
        <v>2015</v>
      </c>
      <c r="G23" s="17">
        <v>0.3</v>
      </c>
      <c r="H23" s="7">
        <v>2025</v>
      </c>
      <c r="I23" s="17">
        <v>0.8</v>
      </c>
      <c r="J23" s="7">
        <v>2050</v>
      </c>
      <c r="K23" s="7">
        <v>2016</v>
      </c>
      <c r="L23" s="18">
        <v>4117293</v>
      </c>
      <c r="M23" s="37">
        <f>((L23-D23)/D23)*100</f>
        <v>-20.4123148973794</v>
      </c>
      <c r="N23" s="18">
        <f>'[1] Cumulative Avoided Emissions'!$AP$63</f>
        <v>4232682.8181818184</v>
      </c>
      <c r="O23" s="37">
        <f>((L23-N23)/N23)*100</f>
        <v>-2.726162652352603</v>
      </c>
      <c r="P23" s="41">
        <f>INDEX('[1] Cumulative Avoided Emissions'!$F:$F,MATCH(A23,'[1] Cumulative Avoided Emissions'!$A:$A,0))</f>
        <v>2050</v>
      </c>
      <c r="Q23" s="18">
        <f>INDEX('[1] Cumulative Avoided Emissions'!$H:$H,MATCH(A23,'[1] Cumulative Avoided Emissions'!$A:$A,0))</f>
        <v>1034655.7999999998</v>
      </c>
      <c r="R23" s="44">
        <f t="shared" si="4"/>
        <v>-74.870484077766633</v>
      </c>
      <c r="S23" s="37">
        <f>AVERAGE(BS23:CZ23)</f>
        <v>-3.9674176301087232</v>
      </c>
      <c r="U23" s="89"/>
      <c r="V23" s="77"/>
      <c r="W23" s="77"/>
      <c r="X23" s="77"/>
      <c r="Y23" s="77"/>
      <c r="Z23" s="77"/>
      <c r="AA23" s="77">
        <f>L23</f>
        <v>4117293</v>
      </c>
      <c r="AB23" s="77">
        <f>AA23-(($AA$23-$BI$23)/($BI$2-$AA$2))</f>
        <v>4026627.2</v>
      </c>
      <c r="AC23" s="77">
        <f t="shared" ref="AC23:BH23" si="33">AB23-(($AA$23-$BI$23)/($BI$2-$AA$2))</f>
        <v>3935961.4000000004</v>
      </c>
      <c r="AD23" s="77">
        <f t="shared" si="33"/>
        <v>3845295.6000000006</v>
      </c>
      <c r="AE23" s="77">
        <f t="shared" si="33"/>
        <v>3754629.8000000007</v>
      </c>
      <c r="AF23" s="77">
        <f t="shared" si="33"/>
        <v>3663964.0000000009</v>
      </c>
      <c r="AG23" s="77">
        <f t="shared" si="33"/>
        <v>3573298.2000000011</v>
      </c>
      <c r="AH23" s="77">
        <f t="shared" si="33"/>
        <v>3482632.4000000013</v>
      </c>
      <c r="AI23" s="77">
        <f t="shared" si="33"/>
        <v>3391966.6000000015</v>
      </c>
      <c r="AJ23" s="77">
        <f t="shared" si="33"/>
        <v>3301300.8000000017</v>
      </c>
      <c r="AK23" s="77">
        <f t="shared" si="33"/>
        <v>3210635.0000000019</v>
      </c>
      <c r="AL23" s="77">
        <f t="shared" si="33"/>
        <v>3119969.200000002</v>
      </c>
      <c r="AM23" s="77">
        <f t="shared" si="33"/>
        <v>3029303.4000000022</v>
      </c>
      <c r="AN23" s="77">
        <f t="shared" si="33"/>
        <v>2938637.6000000024</v>
      </c>
      <c r="AO23" s="77">
        <f t="shared" si="33"/>
        <v>2847971.8000000026</v>
      </c>
      <c r="AP23" s="77">
        <f t="shared" si="33"/>
        <v>2757306.0000000028</v>
      </c>
      <c r="AQ23" s="77">
        <f t="shared" si="33"/>
        <v>2666640.200000003</v>
      </c>
      <c r="AR23" s="77">
        <f t="shared" si="33"/>
        <v>2575974.4000000032</v>
      </c>
      <c r="AS23" s="77">
        <f t="shared" si="33"/>
        <v>2485308.6000000034</v>
      </c>
      <c r="AT23" s="77">
        <f t="shared" si="33"/>
        <v>2394642.8000000035</v>
      </c>
      <c r="AU23" s="77">
        <f t="shared" si="33"/>
        <v>2303977.0000000037</v>
      </c>
      <c r="AV23" s="77">
        <f t="shared" si="33"/>
        <v>2213311.2000000039</v>
      </c>
      <c r="AW23" s="77">
        <f t="shared" si="33"/>
        <v>2122645.4000000041</v>
      </c>
      <c r="AX23" s="77">
        <f t="shared" si="33"/>
        <v>2031979.6000000041</v>
      </c>
      <c r="AY23" s="77">
        <f t="shared" si="33"/>
        <v>1941313.800000004</v>
      </c>
      <c r="AZ23" s="77">
        <f t="shared" si="33"/>
        <v>1850648.000000004</v>
      </c>
      <c r="BA23" s="77">
        <f t="shared" si="33"/>
        <v>1759982.2000000039</v>
      </c>
      <c r="BB23" s="77">
        <f t="shared" si="33"/>
        <v>1669316.4000000039</v>
      </c>
      <c r="BC23" s="77">
        <f t="shared" si="33"/>
        <v>1578650.6000000038</v>
      </c>
      <c r="BD23" s="77">
        <f t="shared" si="33"/>
        <v>1487984.8000000038</v>
      </c>
      <c r="BE23" s="77">
        <f t="shared" si="33"/>
        <v>1397319.0000000037</v>
      </c>
      <c r="BF23" s="77">
        <f t="shared" si="33"/>
        <v>1306653.2000000037</v>
      </c>
      <c r="BG23" s="77">
        <f t="shared" si="33"/>
        <v>1215987.4000000036</v>
      </c>
      <c r="BH23" s="77">
        <f t="shared" si="33"/>
        <v>1125321.6000000036</v>
      </c>
      <c r="BI23" s="90">
        <f>Q23</f>
        <v>1034655.7999999998</v>
      </c>
      <c r="BL23" s="100"/>
      <c r="BM23" s="82"/>
      <c r="BN23" s="82"/>
      <c r="BO23" s="82"/>
      <c r="BP23" s="82"/>
      <c r="BQ23" s="82"/>
      <c r="BR23" s="82">
        <v>0</v>
      </c>
      <c r="BS23" s="82">
        <f>((AB23-AA23)/AA23)*100</f>
        <v>-2.2020730611107786</v>
      </c>
      <c r="BT23" s="82">
        <f t="shared" ref="BT23:CZ23" si="34">((AC23-AB23)/AB23)*100</f>
        <v>-2.2516561751731028</v>
      </c>
      <c r="BU23" s="82">
        <f t="shared" si="34"/>
        <v>-2.3035236067101623</v>
      </c>
      <c r="BV23" s="82">
        <f t="shared" si="34"/>
        <v>-2.3578369371655019</v>
      </c>
      <c r="BW23" s="82">
        <f t="shared" si="34"/>
        <v>-2.4147733552852482</v>
      </c>
      <c r="BX23" s="82">
        <f t="shared" si="34"/>
        <v>-2.474527588153153</v>
      </c>
      <c r="BY23" s="82">
        <f t="shared" si="34"/>
        <v>-2.537314126204183</v>
      </c>
      <c r="BZ23" s="82">
        <f t="shared" si="34"/>
        <v>-2.6033697957900981</v>
      </c>
      <c r="CA23" s="82">
        <f t="shared" si="34"/>
        <v>-2.6729567443264259</v>
      </c>
      <c r="CB23" s="82">
        <f t="shared" si="34"/>
        <v>-2.7463659173377888</v>
      </c>
      <c r="CC23" s="82">
        <f t="shared" si="34"/>
        <v>-2.8239211246373306</v>
      </c>
      <c r="CD23" s="82">
        <f t="shared" si="34"/>
        <v>-2.9059838154812478</v>
      </c>
      <c r="CE23" s="82">
        <f t="shared" si="34"/>
        <v>-2.9929587112337357</v>
      </c>
      <c r="CF23" s="82">
        <f t="shared" si="34"/>
        <v>-3.0853004807397735</v>
      </c>
      <c r="CG23" s="82">
        <f t="shared" si="34"/>
        <v>-3.1835216907695409</v>
      </c>
      <c r="CH23" s="82">
        <f t="shared" si="34"/>
        <v>-3.2882023250230374</v>
      </c>
      <c r="CI23" s="82">
        <f t="shared" si="34"/>
        <v>-3.400001245012346</v>
      </c>
      <c r="CJ23" s="82">
        <f t="shared" si="34"/>
        <v>-3.519670071255355</v>
      </c>
      <c r="CK23" s="82">
        <f t="shared" si="34"/>
        <v>-3.6480701028435543</v>
      </c>
      <c r="CL23" s="82">
        <f t="shared" si="34"/>
        <v>-3.7861930806548552</v>
      </c>
      <c r="CM23" s="82">
        <f t="shared" si="34"/>
        <v>-3.9351868529937439</v>
      </c>
      <c r="CN23" s="82">
        <f t="shared" si="34"/>
        <v>-4.0963873494156466</v>
      </c>
      <c r="CO23" s="82">
        <f t="shared" si="34"/>
        <v>-4.2713587488517808</v>
      </c>
      <c r="CP23" s="82">
        <f t="shared" si="34"/>
        <v>-4.4619444014103227</v>
      </c>
      <c r="CQ23" s="82">
        <f t="shared" si="34"/>
        <v>-4.6703320194808207</v>
      </c>
      <c r="CR23" s="82">
        <f t="shared" si="34"/>
        <v>-4.8991380316516082</v>
      </c>
      <c r="CS23" s="82">
        <f t="shared" si="34"/>
        <v>-5.1515180096707702</v>
      </c>
      <c r="CT23" s="82">
        <f t="shared" si="34"/>
        <v>-5.4313130812109573</v>
      </c>
      <c r="CU23" s="82">
        <f t="shared" si="34"/>
        <v>-5.7432467957127322</v>
      </c>
      <c r="CV23" s="82">
        <f t="shared" si="34"/>
        <v>-6.0931939627340155</v>
      </c>
      <c r="CW23" s="82">
        <f t="shared" si="34"/>
        <v>-6.4885541526308463</v>
      </c>
      <c r="CX23" s="82">
        <f t="shared" si="34"/>
        <v>-6.9387806955969493</v>
      </c>
      <c r="CY23" s="82">
        <f t="shared" si="34"/>
        <v>-7.4561463383584217</v>
      </c>
      <c r="CZ23" s="101">
        <f t="shared" si="34"/>
        <v>-8.056879029070755</v>
      </c>
    </row>
    <row r="24" spans="1:104" s="76" customFormat="1" x14ac:dyDescent="0.25">
      <c r="A24" s="22" t="s">
        <v>53</v>
      </c>
      <c r="B24" s="23" t="s">
        <v>49</v>
      </c>
      <c r="C24" s="23">
        <v>2014</v>
      </c>
      <c r="D24" s="24">
        <v>13461292</v>
      </c>
      <c r="E24" s="25">
        <v>0.1</v>
      </c>
      <c r="F24" s="23">
        <v>2020</v>
      </c>
      <c r="G24" s="25">
        <v>0.3</v>
      </c>
      <c r="H24" s="23">
        <v>2030</v>
      </c>
      <c r="I24" s="25">
        <v>0.7</v>
      </c>
      <c r="J24" s="23">
        <v>2050</v>
      </c>
      <c r="K24" s="23"/>
      <c r="L24" s="24"/>
      <c r="M24" s="38"/>
      <c r="N24" s="24"/>
      <c r="O24" s="38"/>
      <c r="P24" s="43"/>
      <c r="Q24" s="24"/>
      <c r="R24" s="46"/>
      <c r="S24" s="38"/>
      <c r="U24" s="93"/>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94"/>
      <c r="BL24" s="104"/>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105"/>
    </row>
    <row r="25" spans="1:104" s="76" customFormat="1" x14ac:dyDescent="0.25">
      <c r="A25" s="22" t="s">
        <v>54</v>
      </c>
      <c r="B25" s="23" t="s">
        <v>20</v>
      </c>
      <c r="C25" s="23">
        <v>2014</v>
      </c>
      <c r="D25" s="24">
        <v>3606199</v>
      </c>
      <c r="E25" s="25">
        <v>0.5</v>
      </c>
      <c r="F25" s="23">
        <v>2030</v>
      </c>
      <c r="G25" s="23"/>
      <c r="H25" s="23"/>
      <c r="I25" s="23"/>
      <c r="J25" s="23"/>
      <c r="K25" s="23"/>
      <c r="L25" s="24"/>
      <c r="M25" s="38"/>
      <c r="N25" s="24"/>
      <c r="O25" s="38"/>
      <c r="P25" s="43"/>
      <c r="Q25" s="24"/>
      <c r="R25" s="46"/>
      <c r="S25" s="38"/>
      <c r="U25" s="93"/>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94"/>
      <c r="BL25" s="104"/>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105"/>
    </row>
    <row r="26" spans="1:104" x14ac:dyDescent="0.25">
      <c r="A26" s="27" t="s">
        <v>55</v>
      </c>
      <c r="B26" s="28" t="s">
        <v>23</v>
      </c>
      <c r="C26" s="7">
        <v>2005</v>
      </c>
      <c r="D26" s="47">
        <v>61062452</v>
      </c>
      <c r="E26" s="17">
        <v>0.4</v>
      </c>
      <c r="F26" s="7">
        <v>2030</v>
      </c>
      <c r="G26" s="17">
        <v>0.8</v>
      </c>
      <c r="H26" s="7">
        <v>2050</v>
      </c>
      <c r="I26" s="7"/>
      <c r="J26" s="7"/>
      <c r="K26" s="7">
        <v>2017</v>
      </c>
      <c r="L26" s="18">
        <v>50692925</v>
      </c>
      <c r="M26" s="37">
        <f>((L26-D26)/D26)*100</f>
        <v>-16.981838528200605</v>
      </c>
      <c r="N26" s="18">
        <f>'[1] Cumulative Avoided Emissions'!$AQ$66</f>
        <v>48433118.666666627</v>
      </c>
      <c r="O26" s="37">
        <f>((L26-N26)/N26)*100</f>
        <v>4.6658286634113679</v>
      </c>
      <c r="P26" s="41">
        <f>INDEX('[1] Cumulative Avoided Emissions'!$F:$F,MATCH(A26,'[1] Cumulative Avoided Emissions'!$A:$A,0))</f>
        <v>2050</v>
      </c>
      <c r="Q26" s="18">
        <f>INDEX('[1] Cumulative Avoided Emissions'!$H:$H,MATCH(A26,'[1] Cumulative Avoided Emissions'!$A:$A,0))</f>
        <v>11840000</v>
      </c>
      <c r="R26" s="44">
        <f t="shared" si="4"/>
        <v>-76.643683512048284</v>
      </c>
      <c r="S26" s="37">
        <f>AVERAGE(BT26:CZ26)</f>
        <v>-4.2938606265988861</v>
      </c>
      <c r="U26" s="89"/>
      <c r="V26" s="77"/>
      <c r="W26" s="77"/>
      <c r="X26" s="77"/>
      <c r="Y26" s="77"/>
      <c r="Z26" s="77"/>
      <c r="AA26" s="77"/>
      <c r="AB26" s="77">
        <f>L26</f>
        <v>50692925</v>
      </c>
      <c r="AC26" s="77">
        <f>AB26-(($AB$26-$BI$26)/($BI$2-$AB$2))</f>
        <v>49515563.636363633</v>
      </c>
      <c r="AD26" s="77">
        <f t="shared" ref="AD26:BH26" si="35">AC26-(($AB$26-$BI$26)/($BI$2-$AB$2))</f>
        <v>48338202.272727266</v>
      </c>
      <c r="AE26" s="77">
        <f t="shared" si="35"/>
        <v>47160840.909090899</v>
      </c>
      <c r="AF26" s="77">
        <f t="shared" si="35"/>
        <v>45983479.545454532</v>
      </c>
      <c r="AG26" s="77">
        <f t="shared" si="35"/>
        <v>44806118.181818165</v>
      </c>
      <c r="AH26" s="77">
        <f t="shared" si="35"/>
        <v>43628756.818181798</v>
      </c>
      <c r="AI26" s="77">
        <f t="shared" si="35"/>
        <v>42451395.454545431</v>
      </c>
      <c r="AJ26" s="77">
        <f t="shared" si="35"/>
        <v>41274034.090909064</v>
      </c>
      <c r="AK26" s="77">
        <f t="shared" si="35"/>
        <v>40096672.727272697</v>
      </c>
      <c r="AL26" s="77">
        <f t="shared" si="35"/>
        <v>38919311.36363633</v>
      </c>
      <c r="AM26" s="77">
        <f t="shared" si="35"/>
        <v>37741949.999999963</v>
      </c>
      <c r="AN26" s="77">
        <f t="shared" si="35"/>
        <v>36564588.636363596</v>
      </c>
      <c r="AO26" s="77">
        <f t="shared" si="35"/>
        <v>35387227.272727229</v>
      </c>
      <c r="AP26" s="77">
        <f t="shared" si="35"/>
        <v>34209865.909090862</v>
      </c>
      <c r="AQ26" s="77">
        <f t="shared" si="35"/>
        <v>33032504.545454498</v>
      </c>
      <c r="AR26" s="77">
        <f t="shared" si="35"/>
        <v>31855143.181818135</v>
      </c>
      <c r="AS26" s="77">
        <f t="shared" si="35"/>
        <v>30677781.818181772</v>
      </c>
      <c r="AT26" s="77">
        <f t="shared" si="35"/>
        <v>29500420.454545408</v>
      </c>
      <c r="AU26" s="77">
        <f t="shared" si="35"/>
        <v>28323059.090909045</v>
      </c>
      <c r="AV26" s="77">
        <f t="shared" si="35"/>
        <v>27145697.727272682</v>
      </c>
      <c r="AW26" s="77">
        <f t="shared" si="35"/>
        <v>25968336.363636319</v>
      </c>
      <c r="AX26" s="77">
        <f t="shared" si="35"/>
        <v>24790974.999999955</v>
      </c>
      <c r="AY26" s="77">
        <f t="shared" si="35"/>
        <v>23613613.636363592</v>
      </c>
      <c r="AZ26" s="77">
        <f t="shared" si="35"/>
        <v>22436252.272727229</v>
      </c>
      <c r="BA26" s="77">
        <f t="shared" si="35"/>
        <v>21258890.909090865</v>
      </c>
      <c r="BB26" s="77">
        <f t="shared" si="35"/>
        <v>20081529.545454502</v>
      </c>
      <c r="BC26" s="77">
        <f t="shared" si="35"/>
        <v>18904168.181818139</v>
      </c>
      <c r="BD26" s="77">
        <f t="shared" si="35"/>
        <v>17726806.818181776</v>
      </c>
      <c r="BE26" s="77">
        <f t="shared" si="35"/>
        <v>16549445.454545412</v>
      </c>
      <c r="BF26" s="77">
        <f t="shared" si="35"/>
        <v>15372084.090909049</v>
      </c>
      <c r="BG26" s="77">
        <f t="shared" si="35"/>
        <v>14194722.727272686</v>
      </c>
      <c r="BH26" s="77">
        <f t="shared" si="35"/>
        <v>13017361.363636322</v>
      </c>
      <c r="BI26" s="90">
        <f t="shared" ref="BI26:BI33" si="36">Q26</f>
        <v>11840000</v>
      </c>
      <c r="BL26" s="100"/>
      <c r="BM26" s="82"/>
      <c r="BN26" s="82"/>
      <c r="BO26" s="82"/>
      <c r="BP26" s="82"/>
      <c r="BQ26" s="82"/>
      <c r="BR26" s="82"/>
      <c r="BS26" s="82">
        <v>0</v>
      </c>
      <c r="BT26" s="82">
        <f>((AC26-AB26)/AB26)*100</f>
        <v>-2.3225358640014697</v>
      </c>
      <c r="BU26" s="82">
        <f t="shared" ref="BU26:CY33" si="37">((AD26-AC26)/AC26)*100</f>
        <v>-2.3777601973447537</v>
      </c>
      <c r="BV26" s="82">
        <f t="shared" si="37"/>
        <v>-2.4356747009200261</v>
      </c>
      <c r="BW26" s="82">
        <f t="shared" si="37"/>
        <v>-2.4964808534815894</v>
      </c>
      <c r="BX26" s="82">
        <f t="shared" si="37"/>
        <v>-2.5604007684380403</v>
      </c>
      <c r="BY26" s="82">
        <f t="shared" si="37"/>
        <v>-2.627679904915591</v>
      </c>
      <c r="BZ26" s="82">
        <f t="shared" si="37"/>
        <v>-2.6985902177843282</v>
      </c>
      <c r="CA26" s="82">
        <f t="shared" si="37"/>
        <v>-2.7734338318678344</v>
      </c>
      <c r="CB26" s="82">
        <f t="shared" si="37"/>
        <v>-2.8525473450042296</v>
      </c>
      <c r="CC26" s="82">
        <f t="shared" si="37"/>
        <v>-2.9363068892136699</v>
      </c>
      <c r="CD26" s="82">
        <f t="shared" si="37"/>
        <v>-3.0251341105084832</v>
      </c>
      <c r="CE26" s="82">
        <f t="shared" si="37"/>
        <v>-3.1195032679455306</v>
      </c>
      <c r="CF26" s="82">
        <f t="shared" si="37"/>
        <v>-3.2199497041940668</v>
      </c>
      <c r="CG26" s="82">
        <f t="shared" si="37"/>
        <v>-3.3270800070390196</v>
      </c>
      <c r="CH26" s="82">
        <f t="shared" si="37"/>
        <v>-3.4415842691844452</v>
      </c>
      <c r="CI26" s="82">
        <f t="shared" si="37"/>
        <v>-3.5642509698780209</v>
      </c>
      <c r="CJ26" s="82">
        <f t="shared" si="37"/>
        <v>-3.695985156671223</v>
      </c>
      <c r="CK26" s="82">
        <f t="shared" si="37"/>
        <v>-3.83783081389078</v>
      </c>
      <c r="CL26" s="82">
        <f t="shared" si="37"/>
        <v>-3.9909985874623564</v>
      </c>
      <c r="CM26" s="82">
        <f t="shared" si="37"/>
        <v>-4.1569004246941157</v>
      </c>
      <c r="CN26" s="82">
        <f t="shared" si="37"/>
        <v>-4.3371932284263757</v>
      </c>
      <c r="CO26" s="82">
        <f t="shared" si="37"/>
        <v>-4.5338343864223525</v>
      </c>
      <c r="CP26" s="82">
        <f t="shared" si="37"/>
        <v>-4.7491531238136684</v>
      </c>
      <c r="CQ26" s="82">
        <f t="shared" si="37"/>
        <v>-4.985943201100298</v>
      </c>
      <c r="CR26" s="82">
        <f t="shared" si="37"/>
        <v>-5.2475847985874413</v>
      </c>
      <c r="CS26" s="82">
        <f t="shared" si="37"/>
        <v>-5.5382069020961593</v>
      </c>
      <c r="CT26" s="82">
        <f t="shared" si="37"/>
        <v>-5.8629068118113619</v>
      </c>
      <c r="CU26" s="82">
        <f t="shared" si="37"/>
        <v>-6.2280516778767288</v>
      </c>
      <c r="CV26" s="82">
        <f t="shared" si="37"/>
        <v>-6.6417001985308728</v>
      </c>
      <c r="CW26" s="82">
        <f t="shared" si="37"/>
        <v>-7.114204321045654</v>
      </c>
      <c r="CX26" s="82">
        <f t="shared" si="37"/>
        <v>-7.6590874514708602</v>
      </c>
      <c r="CY26" s="82">
        <f t="shared" si="37"/>
        <v>-8.2943597156305753</v>
      </c>
      <c r="CZ26" s="101">
        <f>((BI26-BH26)/BH26)*100</f>
        <v>-9.0445469765113256</v>
      </c>
    </row>
    <row r="27" spans="1:104" x14ac:dyDescent="0.25">
      <c r="A27" s="6" t="s">
        <v>56</v>
      </c>
      <c r="B27" s="7" t="s">
        <v>11</v>
      </c>
      <c r="C27" s="7">
        <v>2005</v>
      </c>
      <c r="D27" s="18">
        <v>2992735</v>
      </c>
      <c r="E27" s="17">
        <v>0.36</v>
      </c>
      <c r="F27" s="7">
        <v>2020</v>
      </c>
      <c r="G27" s="17">
        <v>0.83</v>
      </c>
      <c r="H27" s="7">
        <v>2050</v>
      </c>
      <c r="I27" s="7"/>
      <c r="J27" s="7"/>
      <c r="K27" s="7">
        <v>2015</v>
      </c>
      <c r="L27" s="18">
        <v>2497088</v>
      </c>
      <c r="M27" s="37">
        <f>((L27-D27)/D27)*100</f>
        <v>-16.561673519372746</v>
      </c>
      <c r="N27" s="18">
        <f>'[1] Cumulative Avoided Emissions'!$AO$70</f>
        <v>2440741.6555555537</v>
      </c>
      <c r="O27" s="37">
        <f>((L27-N27)/N27)*100</f>
        <v>2.3085747037664621</v>
      </c>
      <c r="P27" s="41">
        <f>INDEX('[1] Cumulative Avoided Emissions'!$F:$F,MATCH(A27,'[1] Cumulative Avoided Emissions'!$A:$A,0))</f>
        <v>2050</v>
      </c>
      <c r="Q27" s="18">
        <f>INDEX('[1] Cumulative Avoided Emissions'!$H:$H,MATCH(A27,'[1] Cumulative Avoided Emissions'!$A:$A,0))</f>
        <v>508764.95000000019</v>
      </c>
      <c r="R27" s="44">
        <f t="shared" si="4"/>
        <v>-79.625669980393155</v>
      </c>
      <c r="S27" s="37">
        <f>AVERAGE(BR27:CZ27)</f>
        <v>-4.4212387955793622</v>
      </c>
      <c r="U27" s="89"/>
      <c r="V27" s="77"/>
      <c r="W27" s="77"/>
      <c r="X27" s="77"/>
      <c r="Y27" s="77"/>
      <c r="Z27" s="77">
        <f>L27</f>
        <v>2497088</v>
      </c>
      <c r="AA27" s="77">
        <f>Z27-(($Z$27-$BI$27)/($BI$2-$Z$2))</f>
        <v>2440278.77</v>
      </c>
      <c r="AB27" s="77">
        <f t="shared" ref="AB27:BH27" si="38">AA27-(($Z$27-$BI$27)/($BI$2-$Z$2))</f>
        <v>2383469.54</v>
      </c>
      <c r="AC27" s="77">
        <f t="shared" si="38"/>
        <v>2326660.31</v>
      </c>
      <c r="AD27" s="77">
        <f t="shared" si="38"/>
        <v>2269851.08</v>
      </c>
      <c r="AE27" s="77">
        <f t="shared" si="38"/>
        <v>2213041.85</v>
      </c>
      <c r="AF27" s="77">
        <f t="shared" si="38"/>
        <v>2156232.62</v>
      </c>
      <c r="AG27" s="77">
        <f t="shared" si="38"/>
        <v>2099423.39</v>
      </c>
      <c r="AH27" s="77">
        <f t="shared" si="38"/>
        <v>2042614.1600000001</v>
      </c>
      <c r="AI27" s="77">
        <f t="shared" si="38"/>
        <v>1985804.9300000002</v>
      </c>
      <c r="AJ27" s="77">
        <f t="shared" si="38"/>
        <v>1928995.7000000002</v>
      </c>
      <c r="AK27" s="77">
        <f t="shared" si="38"/>
        <v>1872186.4700000002</v>
      </c>
      <c r="AL27" s="77">
        <f t="shared" si="38"/>
        <v>1815377.2400000002</v>
      </c>
      <c r="AM27" s="77">
        <f t="shared" si="38"/>
        <v>1758568.0100000002</v>
      </c>
      <c r="AN27" s="77">
        <f t="shared" si="38"/>
        <v>1701758.7800000003</v>
      </c>
      <c r="AO27" s="77">
        <f t="shared" si="38"/>
        <v>1644949.5500000003</v>
      </c>
      <c r="AP27" s="77">
        <f t="shared" si="38"/>
        <v>1588140.3200000003</v>
      </c>
      <c r="AQ27" s="77">
        <f t="shared" si="38"/>
        <v>1531331.0900000003</v>
      </c>
      <c r="AR27" s="77">
        <f t="shared" si="38"/>
        <v>1474521.8600000003</v>
      </c>
      <c r="AS27" s="77">
        <f t="shared" si="38"/>
        <v>1417712.6300000004</v>
      </c>
      <c r="AT27" s="77">
        <f t="shared" si="38"/>
        <v>1360903.4000000004</v>
      </c>
      <c r="AU27" s="77">
        <f t="shared" si="38"/>
        <v>1304094.1700000004</v>
      </c>
      <c r="AV27" s="77">
        <f t="shared" si="38"/>
        <v>1247284.9400000004</v>
      </c>
      <c r="AW27" s="77">
        <f t="shared" si="38"/>
        <v>1190475.7100000004</v>
      </c>
      <c r="AX27" s="77">
        <f t="shared" si="38"/>
        <v>1133666.4800000004</v>
      </c>
      <c r="AY27" s="77">
        <f t="shared" si="38"/>
        <v>1076857.2500000005</v>
      </c>
      <c r="AZ27" s="77">
        <f t="shared" si="38"/>
        <v>1020048.0200000005</v>
      </c>
      <c r="BA27" s="77">
        <f t="shared" si="38"/>
        <v>963238.7900000005</v>
      </c>
      <c r="BB27" s="77">
        <f t="shared" si="38"/>
        <v>906429.56000000052</v>
      </c>
      <c r="BC27" s="77">
        <f t="shared" si="38"/>
        <v>849620.33000000054</v>
      </c>
      <c r="BD27" s="77">
        <f t="shared" si="38"/>
        <v>792811.10000000056</v>
      </c>
      <c r="BE27" s="77">
        <f t="shared" si="38"/>
        <v>736001.87000000058</v>
      </c>
      <c r="BF27" s="77">
        <f t="shared" si="38"/>
        <v>679192.6400000006</v>
      </c>
      <c r="BG27" s="77">
        <f t="shared" si="38"/>
        <v>622383.41000000061</v>
      </c>
      <c r="BH27" s="77">
        <f t="shared" si="38"/>
        <v>565574.18000000063</v>
      </c>
      <c r="BI27" s="90">
        <f t="shared" si="36"/>
        <v>508764.95000000019</v>
      </c>
      <c r="BL27" s="100"/>
      <c r="BM27" s="82"/>
      <c r="BN27" s="82"/>
      <c r="BO27" s="82"/>
      <c r="BP27" s="82"/>
      <c r="BQ27" s="82">
        <v>0</v>
      </c>
      <c r="BR27" s="82">
        <f>((AA27-Z27)/Z27)*100</f>
        <v>-2.275019142296947</v>
      </c>
      <c r="BS27" s="82">
        <f t="shared" ref="BS27:BT33" si="39">((AB27-AA27)/AA27)*100</f>
        <v>-2.3279811593000903</v>
      </c>
      <c r="BT27" s="82">
        <f t="shared" si="39"/>
        <v>-2.3834678415902886</v>
      </c>
      <c r="BU27" s="82">
        <f t="shared" si="37"/>
        <v>-2.4416641207069878</v>
      </c>
      <c r="BV27" s="82">
        <f t="shared" si="37"/>
        <v>-2.5027734418594538</v>
      </c>
      <c r="BW27" s="82">
        <f t="shared" si="37"/>
        <v>-2.5670201401749351</v>
      </c>
      <c r="BX27" s="82">
        <f t="shared" si="37"/>
        <v>-2.6346521925820774</v>
      </c>
      <c r="BY27" s="82">
        <f t="shared" si="37"/>
        <v>-2.7059444164809454</v>
      </c>
      <c r="BZ27" s="82">
        <f t="shared" si="37"/>
        <v>-2.7812022021819325</v>
      </c>
      <c r="CA27" s="82">
        <f t="shared" si="37"/>
        <v>-2.8607658860027092</v>
      </c>
      <c r="CB27" s="82">
        <f t="shared" si="37"/>
        <v>-2.9450158960955681</v>
      </c>
      <c r="CC27" s="82">
        <f t="shared" si="37"/>
        <v>-3.034378835138146</v>
      </c>
      <c r="CD27" s="82">
        <f t="shared" si="37"/>
        <v>-3.1293347051106561</v>
      </c>
      <c r="CE27" s="82">
        <f t="shared" si="37"/>
        <v>-3.2304255324194129</v>
      </c>
      <c r="CF27" s="82">
        <f t="shared" si="37"/>
        <v>-3.3382657205976023</v>
      </c>
      <c r="CG27" s="82">
        <f t="shared" si="37"/>
        <v>-3.4535545482230727</v>
      </c>
      <c r="CH27" s="82">
        <f t="shared" si="37"/>
        <v>-3.5770913492077305</v>
      </c>
      <c r="CI27" s="82">
        <f t="shared" si="37"/>
        <v>-3.7097940720318014</v>
      </c>
      <c r="CJ27" s="82">
        <f t="shared" si="37"/>
        <v>-3.8527221291924403</v>
      </c>
      <c r="CK27" s="82">
        <f t="shared" si="37"/>
        <v>-4.0071047402603703</v>
      </c>
      <c r="CL27" s="82">
        <f t="shared" si="37"/>
        <v>-4.1743763738116879</v>
      </c>
      <c r="CM27" s="82">
        <f t="shared" si="37"/>
        <v>-4.3562214529338759</v>
      </c>
      <c r="CN27" s="82">
        <f t="shared" si="37"/>
        <v>-4.5546312777575881</v>
      </c>
      <c r="CO27" s="82">
        <f t="shared" si="37"/>
        <v>-4.7719772459700129</v>
      </c>
      <c r="CP27" s="82">
        <f t="shared" si="37"/>
        <v>-5.0111060882738601</v>
      </c>
      <c r="CQ27" s="82">
        <f t="shared" si="37"/>
        <v>-5.2754652485275981</v>
      </c>
      <c r="CR27" s="82">
        <f t="shared" si="37"/>
        <v>-5.5692701604381289</v>
      </c>
      <c r="CS27" s="82">
        <f t="shared" si="37"/>
        <v>-5.8977307174267715</v>
      </c>
      <c r="CT27" s="82">
        <f t="shared" si="37"/>
        <v>-6.2673629046254788</v>
      </c>
      <c r="CU27" s="82">
        <f t="shared" si="37"/>
        <v>-6.6864254531197416</v>
      </c>
      <c r="CV27" s="82">
        <f t="shared" si="37"/>
        <v>-7.1655442261088345</v>
      </c>
      <c r="CW27" s="82">
        <f t="shared" si="37"/>
        <v>-7.7186257692524531</v>
      </c>
      <c r="CX27" s="82">
        <f t="shared" si="37"/>
        <v>-8.3642293296935506</v>
      </c>
      <c r="CY27" s="82">
        <f t="shared" si="37"/>
        <v>-9.1276902769628663</v>
      </c>
      <c r="CZ27" s="101">
        <f t="shared" ref="CZ27:CZ33" si="40">((BI27-BH27)/BH27)*100</f>
        <v>-10.044523248922074</v>
      </c>
    </row>
    <row r="28" spans="1:104" x14ac:dyDescent="0.25">
      <c r="A28" s="6" t="s">
        <v>57</v>
      </c>
      <c r="B28" s="7" t="s">
        <v>58</v>
      </c>
      <c r="C28" s="7">
        <v>2006</v>
      </c>
      <c r="D28" s="18">
        <v>21100000</v>
      </c>
      <c r="E28" s="17">
        <v>0.28000000000000003</v>
      </c>
      <c r="F28" s="7">
        <v>2025</v>
      </c>
      <c r="G28" s="17">
        <v>0.8</v>
      </c>
      <c r="H28" s="7">
        <v>2050</v>
      </c>
      <c r="I28" s="7"/>
      <c r="J28" s="7"/>
      <c r="K28" s="7">
        <v>2012</v>
      </c>
      <c r="L28" s="18">
        <v>21162794</v>
      </c>
      <c r="M28" s="37">
        <f>((L28-D28)/D28)*100</f>
        <v>0.29760189573459717</v>
      </c>
      <c r="N28" s="18">
        <f>'[1] Cumulative Avoided Emissions'!$AL$74</f>
        <v>18798181.81818182</v>
      </c>
      <c r="O28" s="37">
        <f>((L28-N28)/N28)*100</f>
        <v>12.578940903375557</v>
      </c>
      <c r="P28" s="41">
        <f>INDEX('[1] Cumulative Avoided Emissions'!$F:$F,MATCH(A28,'[1] Cumulative Avoided Emissions'!$A:$A,0))</f>
        <v>2050</v>
      </c>
      <c r="Q28" s="18">
        <f>INDEX('[1] Cumulative Avoided Emissions'!$H:$H,MATCH(A28,'[1] Cumulative Avoided Emissions'!$A:$A,0))</f>
        <v>4220000</v>
      </c>
      <c r="R28" s="44">
        <f>((Q28-L28)/L28)*100</f>
        <v>-80.059343770959543</v>
      </c>
      <c r="S28" s="37">
        <f>AVERAGE(BO28:CZ28)</f>
        <v>-4.1342328668531101</v>
      </c>
      <c r="U28" s="89"/>
      <c r="V28" s="77"/>
      <c r="W28" s="77">
        <f>L28</f>
        <v>21162794</v>
      </c>
      <c r="X28" s="77">
        <f>W28-(($W$28-$BI$28)/($BI$2-$W$2))</f>
        <v>20716931</v>
      </c>
      <c r="Y28" s="77">
        <f t="shared" ref="Y28:BH28" si="41">X28-(($W$28-$BI$28)/($BI$2-$W$2))</f>
        <v>20271068</v>
      </c>
      <c r="Z28" s="77">
        <f t="shared" si="41"/>
        <v>19825205</v>
      </c>
      <c r="AA28" s="77">
        <f t="shared" si="41"/>
        <v>19379342</v>
      </c>
      <c r="AB28" s="77">
        <f t="shared" si="41"/>
        <v>18933479</v>
      </c>
      <c r="AC28" s="77">
        <f t="shared" si="41"/>
        <v>18487616</v>
      </c>
      <c r="AD28" s="77">
        <f t="shared" si="41"/>
        <v>18041753</v>
      </c>
      <c r="AE28" s="77">
        <f t="shared" si="41"/>
        <v>17595890</v>
      </c>
      <c r="AF28" s="77">
        <f t="shared" si="41"/>
        <v>17150027</v>
      </c>
      <c r="AG28" s="77">
        <f t="shared" si="41"/>
        <v>16704164</v>
      </c>
      <c r="AH28" s="77">
        <f t="shared" si="41"/>
        <v>16258301</v>
      </c>
      <c r="AI28" s="77">
        <f t="shared" si="41"/>
        <v>15812438</v>
      </c>
      <c r="AJ28" s="77">
        <f t="shared" si="41"/>
        <v>15366575</v>
      </c>
      <c r="AK28" s="77">
        <f t="shared" si="41"/>
        <v>14920712</v>
      </c>
      <c r="AL28" s="77">
        <f t="shared" si="41"/>
        <v>14474849</v>
      </c>
      <c r="AM28" s="77">
        <f t="shared" si="41"/>
        <v>14028986</v>
      </c>
      <c r="AN28" s="77">
        <f t="shared" si="41"/>
        <v>13583123</v>
      </c>
      <c r="AO28" s="77">
        <f t="shared" si="41"/>
        <v>13137260</v>
      </c>
      <c r="AP28" s="77">
        <f t="shared" si="41"/>
        <v>12691397</v>
      </c>
      <c r="AQ28" s="77">
        <f t="shared" si="41"/>
        <v>12245534</v>
      </c>
      <c r="AR28" s="77">
        <f t="shared" si="41"/>
        <v>11799671</v>
      </c>
      <c r="AS28" s="77">
        <f t="shared" si="41"/>
        <v>11353808</v>
      </c>
      <c r="AT28" s="77">
        <f t="shared" si="41"/>
        <v>10907945</v>
      </c>
      <c r="AU28" s="77">
        <f t="shared" si="41"/>
        <v>10462082</v>
      </c>
      <c r="AV28" s="77">
        <f t="shared" si="41"/>
        <v>10016219</v>
      </c>
      <c r="AW28" s="77">
        <f t="shared" si="41"/>
        <v>9570356</v>
      </c>
      <c r="AX28" s="77">
        <f t="shared" si="41"/>
        <v>9124493</v>
      </c>
      <c r="AY28" s="77">
        <f t="shared" si="41"/>
        <v>8678630</v>
      </c>
      <c r="AZ28" s="77">
        <f t="shared" si="41"/>
        <v>8232767</v>
      </c>
      <c r="BA28" s="77">
        <f t="shared" si="41"/>
        <v>7786904</v>
      </c>
      <c r="BB28" s="77">
        <f t="shared" si="41"/>
        <v>7341041</v>
      </c>
      <c r="BC28" s="77">
        <f t="shared" si="41"/>
        <v>6895178</v>
      </c>
      <c r="BD28" s="77">
        <f t="shared" si="41"/>
        <v>6449315</v>
      </c>
      <c r="BE28" s="77">
        <f t="shared" si="41"/>
        <v>6003452</v>
      </c>
      <c r="BF28" s="77">
        <f t="shared" si="41"/>
        <v>5557589</v>
      </c>
      <c r="BG28" s="77">
        <f t="shared" si="41"/>
        <v>5111726</v>
      </c>
      <c r="BH28" s="77">
        <f t="shared" si="41"/>
        <v>4665863</v>
      </c>
      <c r="BI28" s="90">
        <f t="shared" si="36"/>
        <v>4220000</v>
      </c>
      <c r="BL28" s="100"/>
      <c r="BM28" s="82"/>
      <c r="BN28" s="82">
        <v>0</v>
      </c>
      <c r="BO28" s="82">
        <f>((X28-W28)/W28)*100</f>
        <v>-2.106824836077883</v>
      </c>
      <c r="BP28" s="82">
        <f t="shared" ref="BP28:BR28" si="42">((Y28-X28)/X28)*100</f>
        <v>-2.1521672297890069</v>
      </c>
      <c r="BQ28" s="82">
        <f t="shared" si="42"/>
        <v>-2.1995042392438329</v>
      </c>
      <c r="BR28" s="82">
        <f t="shared" si="42"/>
        <v>-2.2489704393977261</v>
      </c>
      <c r="BS28" s="82">
        <f t="shared" si="39"/>
        <v>-2.3007127899388946</v>
      </c>
      <c r="BT28" s="82">
        <f t="shared" si="39"/>
        <v>-2.354892093523858</v>
      </c>
      <c r="BU28" s="82">
        <f t="shared" si="37"/>
        <v>-2.411684665021169</v>
      </c>
      <c r="BV28" s="82">
        <f t="shared" si="37"/>
        <v>-2.4712842482656758</v>
      </c>
      <c r="BW28" s="82">
        <f t="shared" si="37"/>
        <v>-2.5339042242250889</v>
      </c>
      <c r="BX28" s="82">
        <f t="shared" si="37"/>
        <v>-2.599780163611404</v>
      </c>
      <c r="BY28" s="82">
        <f t="shared" si="37"/>
        <v>-2.6691727882939849</v>
      </c>
      <c r="BZ28" s="82">
        <f t="shared" si="37"/>
        <v>-2.7423714199903175</v>
      </c>
      <c r="CA28" s="82">
        <f t="shared" si="37"/>
        <v>-2.81969801241276</v>
      </c>
      <c r="CB28" s="82">
        <f t="shared" si="37"/>
        <v>-2.9015118853745872</v>
      </c>
      <c r="CC28" s="82">
        <f t="shared" si="37"/>
        <v>-2.9882153076877298</v>
      </c>
      <c r="CD28" s="82">
        <f t="shared" si="37"/>
        <v>-3.0802601118671431</v>
      </c>
      <c r="CE28" s="82">
        <f t="shared" si="37"/>
        <v>-3.1781555701887507</v>
      </c>
      <c r="CF28" s="82">
        <f t="shared" si="37"/>
        <v>-3.2824778219265189</v>
      </c>
      <c r="CG28" s="82">
        <f t="shared" si="37"/>
        <v>-3.3938812202848991</v>
      </c>
      <c r="CH28" s="82">
        <f t="shared" si="37"/>
        <v>-3.5131120711139996</v>
      </c>
      <c r="CI28" s="82">
        <f t="shared" si="37"/>
        <v>-3.641025373005375</v>
      </c>
      <c r="CJ28" s="82">
        <f t="shared" si="37"/>
        <v>-3.7786053526407639</v>
      </c>
      <c r="CK28" s="82">
        <f t="shared" si="37"/>
        <v>-3.9269908386684009</v>
      </c>
      <c r="CL28" s="82">
        <f t="shared" si="37"/>
        <v>-4.0875068585329322</v>
      </c>
      <c r="CM28" s="82">
        <f t="shared" si="37"/>
        <v>-4.2617043146861207</v>
      </c>
      <c r="CN28" s="82">
        <f t="shared" si="37"/>
        <v>-4.4514102577030314</v>
      </c>
      <c r="CO28" s="82">
        <f t="shared" si="37"/>
        <v>-4.6587922121183372</v>
      </c>
      <c r="CP28" s="82">
        <f t="shared" si="37"/>
        <v>-4.886441361728262</v>
      </c>
      <c r="CQ28" s="82">
        <f t="shared" si="37"/>
        <v>-5.137481376668898</v>
      </c>
      <c r="CR28" s="82">
        <f t="shared" si="37"/>
        <v>-5.4157126030652876</v>
      </c>
      <c r="CS28" s="82">
        <f t="shared" si="37"/>
        <v>-5.7258057887961638</v>
      </c>
      <c r="CT28" s="82">
        <f t="shared" si="37"/>
        <v>-6.0735664056364751</v>
      </c>
      <c r="CU28" s="82">
        <f t="shared" si="37"/>
        <v>-6.4663015226002871</v>
      </c>
      <c r="CV28" s="82">
        <f t="shared" si="37"/>
        <v>-6.9133388584679141</v>
      </c>
      <c r="CW28" s="82">
        <f t="shared" si="37"/>
        <v>-7.4267771275592782</v>
      </c>
      <c r="CX28" s="82">
        <f t="shared" si="37"/>
        <v>-8.0225975688378544</v>
      </c>
      <c r="CY28" s="82">
        <f t="shared" si="37"/>
        <v>-8.7223571842465741</v>
      </c>
      <c r="CZ28" s="101">
        <f t="shared" si="40"/>
        <v>-9.5558527972210072</v>
      </c>
    </row>
    <row r="29" spans="1:104" x14ac:dyDescent="0.25">
      <c r="A29" s="6" t="s">
        <v>59</v>
      </c>
      <c r="B29" s="7" t="s">
        <v>24</v>
      </c>
      <c r="C29" s="7">
        <v>2012</v>
      </c>
      <c r="D29" s="18">
        <v>16148539</v>
      </c>
      <c r="E29" s="17">
        <v>0.3</v>
      </c>
      <c r="F29" s="7">
        <v>2025</v>
      </c>
      <c r="G29" s="17">
        <v>0.8</v>
      </c>
      <c r="H29" s="7">
        <v>2050</v>
      </c>
      <c r="I29" s="7"/>
      <c r="J29" s="7"/>
      <c r="K29" s="7">
        <v>2016</v>
      </c>
      <c r="L29" s="18">
        <v>15684329</v>
      </c>
      <c r="M29" s="37">
        <f t="shared" ref="M29:M33" si="43">((L29-D29)/D29)*100</f>
        <v>-2.8746253763266139</v>
      </c>
      <c r="N29" s="18">
        <f>'[1] Cumulative Avoided Emissions'!$AP$75</f>
        <v>14788662.031578951</v>
      </c>
      <c r="O29" s="37">
        <f t="shared" ref="O29:O33" si="44">((L29-N29)/N29)*100</f>
        <v>6.0564435545858588</v>
      </c>
      <c r="P29" s="41">
        <f>INDEX('[1] Cumulative Avoided Emissions'!$F:$F,MATCH(A29,'[1] Cumulative Avoided Emissions'!$A:$A,0))</f>
        <v>2050</v>
      </c>
      <c r="Q29" s="18">
        <f>INDEX('[1] Cumulative Avoided Emissions'!$H:$H,MATCH(A29,'[1] Cumulative Avoided Emissions'!$A:$A,0))</f>
        <v>3229707.7999999989</v>
      </c>
      <c r="R29" s="44">
        <f t="shared" si="4"/>
        <v>-79.40805883375694</v>
      </c>
      <c r="S29" s="37">
        <f>AVERAGE(BS29:CZ29)</f>
        <v>-4.5184217392968966</v>
      </c>
      <c r="U29" s="89"/>
      <c r="V29" s="77"/>
      <c r="W29" s="77"/>
      <c r="X29" s="77"/>
      <c r="Y29" s="77"/>
      <c r="Z29" s="77"/>
      <c r="AA29" s="77">
        <f>L29</f>
        <v>15684329</v>
      </c>
      <c r="AB29" s="77">
        <f>AA29-(($AA$29-$BI$29)/($BI$2-$AA$2))</f>
        <v>15318016.611764707</v>
      </c>
      <c r="AC29" s="77">
        <f t="shared" ref="AC29:BH29" si="45">AB29-(($AA$29-$BI$29)/($BI$2-$AA$2))</f>
        <v>14951704.223529413</v>
      </c>
      <c r="AD29" s="77">
        <f t="shared" si="45"/>
        <v>14585391.83529412</v>
      </c>
      <c r="AE29" s="77">
        <f t="shared" si="45"/>
        <v>14219079.447058827</v>
      </c>
      <c r="AF29" s="77">
        <f t="shared" si="45"/>
        <v>13852767.058823533</v>
      </c>
      <c r="AG29" s="77">
        <f t="shared" si="45"/>
        <v>13486454.67058824</v>
      </c>
      <c r="AH29" s="77">
        <f t="shared" si="45"/>
        <v>13120142.282352947</v>
      </c>
      <c r="AI29" s="77">
        <f t="shared" si="45"/>
        <v>12753829.894117653</v>
      </c>
      <c r="AJ29" s="77">
        <f t="shared" si="45"/>
        <v>12387517.50588236</v>
      </c>
      <c r="AK29" s="77">
        <f t="shared" si="45"/>
        <v>12021205.117647067</v>
      </c>
      <c r="AL29" s="77">
        <f t="shared" si="45"/>
        <v>11654892.729411773</v>
      </c>
      <c r="AM29" s="77">
        <f t="shared" si="45"/>
        <v>11288580.34117648</v>
      </c>
      <c r="AN29" s="77">
        <f t="shared" si="45"/>
        <v>10922267.952941187</v>
      </c>
      <c r="AO29" s="77">
        <f t="shared" si="45"/>
        <v>10555955.564705893</v>
      </c>
      <c r="AP29" s="77">
        <f t="shared" si="45"/>
        <v>10189643.1764706</v>
      </c>
      <c r="AQ29" s="77">
        <f t="shared" si="45"/>
        <v>9823330.7882353067</v>
      </c>
      <c r="AR29" s="77">
        <f t="shared" si="45"/>
        <v>9457018.4000000134</v>
      </c>
      <c r="AS29" s="77">
        <f t="shared" si="45"/>
        <v>9090706.0117647201</v>
      </c>
      <c r="AT29" s="77">
        <f t="shared" si="45"/>
        <v>8724393.6235294268</v>
      </c>
      <c r="AU29" s="77">
        <f t="shared" si="45"/>
        <v>8358081.2352941325</v>
      </c>
      <c r="AV29" s="77">
        <f t="shared" si="45"/>
        <v>7991768.8470588382</v>
      </c>
      <c r="AW29" s="77">
        <f t="shared" si="45"/>
        <v>7625456.458823544</v>
      </c>
      <c r="AX29" s="77">
        <f t="shared" si="45"/>
        <v>7259144.0705882497</v>
      </c>
      <c r="AY29" s="77">
        <f t="shared" si="45"/>
        <v>6892831.6823529555</v>
      </c>
      <c r="AZ29" s="77">
        <f t="shared" si="45"/>
        <v>6526519.2941176612</v>
      </c>
      <c r="BA29" s="77">
        <f t="shared" si="45"/>
        <v>6160206.9058823669</v>
      </c>
      <c r="BB29" s="77">
        <f t="shared" si="45"/>
        <v>5793894.5176470727</v>
      </c>
      <c r="BC29" s="77">
        <f t="shared" si="45"/>
        <v>5427582.1294117784</v>
      </c>
      <c r="BD29" s="77">
        <f t="shared" si="45"/>
        <v>5061269.7411764842</v>
      </c>
      <c r="BE29" s="77">
        <f t="shared" si="45"/>
        <v>4694957.3529411899</v>
      </c>
      <c r="BF29" s="77">
        <f t="shared" si="45"/>
        <v>4328644.9647058956</v>
      </c>
      <c r="BG29" s="77">
        <f t="shared" si="45"/>
        <v>3962332.5764706014</v>
      </c>
      <c r="BH29" s="77">
        <f t="shared" si="45"/>
        <v>3596020.1882353071</v>
      </c>
      <c r="BI29" s="90">
        <f t="shared" si="36"/>
        <v>3229707.7999999989</v>
      </c>
      <c r="BL29" s="100"/>
      <c r="BM29" s="82"/>
      <c r="BN29" s="82"/>
      <c r="BO29" s="82"/>
      <c r="BP29" s="82"/>
      <c r="BQ29" s="82"/>
      <c r="BR29" s="82">
        <v>0</v>
      </c>
      <c r="BS29" s="82">
        <f>((AB29-AA29)/AA29)*100</f>
        <v>-2.3355311421693163</v>
      </c>
      <c r="BT29" s="82">
        <f t="shared" si="39"/>
        <v>-2.391382628178861</v>
      </c>
      <c r="BU29" s="82">
        <f t="shared" si="37"/>
        <v>-2.4499708043905093</v>
      </c>
      <c r="BV29" s="82">
        <f t="shared" si="37"/>
        <v>-2.511501866880812</v>
      </c>
      <c r="BW29" s="82">
        <f t="shared" si="37"/>
        <v>-2.5762032598465012</v>
      </c>
      <c r="BX29" s="82">
        <f t="shared" si="37"/>
        <v>-2.6443264849528405</v>
      </c>
      <c r="BY29" s="82">
        <f t="shared" si="37"/>
        <v>-2.7161503685187256</v>
      </c>
      <c r="BZ29" s="82">
        <f t="shared" si="37"/>
        <v>-2.7919848760176662</v>
      </c>
      <c r="CA29" s="82">
        <f t="shared" si="37"/>
        <v>-2.8721755839337693</v>
      </c>
      <c r="CB29" s="82">
        <f t="shared" si="37"/>
        <v>-2.9571089450436339</v>
      </c>
      <c r="CC29" s="82">
        <f t="shared" si="37"/>
        <v>-3.0472185163661227</v>
      </c>
      <c r="CD29" s="82">
        <f t="shared" si="37"/>
        <v>-3.1429923615760407</v>
      </c>
      <c r="CE29" s="82">
        <f t="shared" si="37"/>
        <v>-3.2449818946597206</v>
      </c>
      <c r="CF29" s="82">
        <f t="shared" si="37"/>
        <v>-3.3538125031683688</v>
      </c>
      <c r="CG29" s="82">
        <f t="shared" si="37"/>
        <v>-3.4701963833579228</v>
      </c>
      <c r="CH29" s="82">
        <f t="shared" si="37"/>
        <v>-3.5949481438286579</v>
      </c>
      <c r="CI29" s="82">
        <f t="shared" si="37"/>
        <v>-3.7290039003267528</v>
      </c>
      <c r="CJ29" s="82">
        <f t="shared" si="37"/>
        <v>-3.873444808305468</v>
      </c>
      <c r="CK29" s="82">
        <f t="shared" si="37"/>
        <v>-4.0295262849907463</v>
      </c>
      <c r="CL29" s="82">
        <f t="shared" si="37"/>
        <v>-4.1987145931536238</v>
      </c>
      <c r="CM29" s="82">
        <f t="shared" si="37"/>
        <v>-4.3827330450970807</v>
      </c>
      <c r="CN29" s="82">
        <f t="shared" si="37"/>
        <v>-4.5836209135366319</v>
      </c>
      <c r="CO29" s="82">
        <f t="shared" si="37"/>
        <v>-4.8038093222790357</v>
      </c>
      <c r="CP29" s="82">
        <f t="shared" si="37"/>
        <v>-5.0462201145652408</v>
      </c>
      <c r="CQ29" s="82">
        <f t="shared" si="37"/>
        <v>-5.3143962469463482</v>
      </c>
      <c r="CR29" s="82">
        <f t="shared" si="37"/>
        <v>-5.6126760946750114</v>
      </c>
      <c r="CS29" s="82">
        <f t="shared" si="37"/>
        <v>-5.9464299467847974</v>
      </c>
      <c r="CT29" s="82">
        <f t="shared" si="37"/>
        <v>-6.3223862139633047</v>
      </c>
      <c r="CU29" s="82">
        <f t="shared" si="37"/>
        <v>-6.7490897327977208</v>
      </c>
      <c r="CV29" s="82">
        <f t="shared" si="37"/>
        <v>-7.2375590902638898</v>
      </c>
      <c r="CW29" s="82">
        <f t="shared" si="37"/>
        <v>-7.8022516648807301</v>
      </c>
      <c r="CX29" s="82">
        <f t="shared" si="37"/>
        <v>-8.462518668591775</v>
      </c>
      <c r="CY29" s="82">
        <f t="shared" si="37"/>
        <v>-9.2448672887923635</v>
      </c>
      <c r="CZ29" s="101">
        <f t="shared" si="40"/>
        <v>-10.186605443254493</v>
      </c>
    </row>
    <row r="30" spans="1:104" x14ac:dyDescent="0.25">
      <c r="A30" s="6" t="s">
        <v>60</v>
      </c>
      <c r="B30" s="7" t="s">
        <v>58</v>
      </c>
      <c r="C30" s="7">
        <v>2003</v>
      </c>
      <c r="D30" s="18">
        <v>4808079</v>
      </c>
      <c r="E30" s="17">
        <v>0.2</v>
      </c>
      <c r="F30" s="7">
        <v>2023</v>
      </c>
      <c r="G30" s="17">
        <v>0.5</v>
      </c>
      <c r="H30" s="7">
        <v>2030</v>
      </c>
      <c r="I30" s="17">
        <v>0.8</v>
      </c>
      <c r="J30" s="7">
        <v>2050</v>
      </c>
      <c r="K30" s="7">
        <v>2013</v>
      </c>
      <c r="L30" s="18">
        <v>5277348</v>
      </c>
      <c r="M30" s="37">
        <f t="shared" si="43"/>
        <v>9.760010182860972</v>
      </c>
      <c r="N30" s="18">
        <f>'[1] Cumulative Avoided Emissions'!$AM$76</f>
        <v>3989682.5744680837</v>
      </c>
      <c r="O30" s="37">
        <f t="shared" si="44"/>
        <v>32.274884066524805</v>
      </c>
      <c r="P30" s="41">
        <f>INDEX('[1] Cumulative Avoided Emissions'!$F:$F,MATCH(A30,'[1] Cumulative Avoided Emissions'!$A:$A,0))</f>
        <v>2050</v>
      </c>
      <c r="Q30" s="18">
        <f>INDEX('[1] Cumulative Avoided Emissions'!$H:$H,MATCH(A30,'[1] Cumulative Avoided Emissions'!$A:$A,0))</f>
        <v>961615.79999999981</v>
      </c>
      <c r="R30" s="44">
        <f t="shared" si="4"/>
        <v>-81.778427346462649</v>
      </c>
      <c r="S30" s="37">
        <f>AVERAGE(BP30:CZ30)</f>
        <v>-4.4706758222692136</v>
      </c>
      <c r="U30" s="89"/>
      <c r="V30" s="77"/>
      <c r="W30" s="77"/>
      <c r="X30" s="77">
        <f>L30</f>
        <v>5277348</v>
      </c>
      <c r="Y30" s="77">
        <f>X30-(($X$30-$BI$30)/($BI$2-$X$2))</f>
        <v>5160706.5891891895</v>
      </c>
      <c r="Z30" s="77">
        <f t="shared" ref="Z30:BH30" si="46">Y30-(($X$30-$BI$30)/($BI$2-$X$2))</f>
        <v>5044065.178378379</v>
      </c>
      <c r="AA30" s="77">
        <f t="shared" si="46"/>
        <v>4927423.7675675685</v>
      </c>
      <c r="AB30" s="77">
        <f t="shared" si="46"/>
        <v>4810782.3567567579</v>
      </c>
      <c r="AC30" s="77">
        <f t="shared" si="46"/>
        <v>4694140.9459459474</v>
      </c>
      <c r="AD30" s="77">
        <f t="shared" si="46"/>
        <v>4577499.5351351369</v>
      </c>
      <c r="AE30" s="77">
        <f t="shared" si="46"/>
        <v>4460858.1243243264</v>
      </c>
      <c r="AF30" s="77">
        <f t="shared" si="46"/>
        <v>4344216.7135135159</v>
      </c>
      <c r="AG30" s="77">
        <f t="shared" si="46"/>
        <v>4227575.3027027054</v>
      </c>
      <c r="AH30" s="77">
        <f t="shared" si="46"/>
        <v>4110933.8918918944</v>
      </c>
      <c r="AI30" s="77">
        <f t="shared" si="46"/>
        <v>3994292.4810810834</v>
      </c>
      <c r="AJ30" s="77">
        <f t="shared" si="46"/>
        <v>3877651.0702702724</v>
      </c>
      <c r="AK30" s="77">
        <f t="shared" si="46"/>
        <v>3761009.6594594615</v>
      </c>
      <c r="AL30" s="77">
        <f t="shared" si="46"/>
        <v>3644368.2486486505</v>
      </c>
      <c r="AM30" s="77">
        <f t="shared" si="46"/>
        <v>3527726.8378378395</v>
      </c>
      <c r="AN30" s="77">
        <f t="shared" si="46"/>
        <v>3411085.4270270285</v>
      </c>
      <c r="AO30" s="77">
        <f t="shared" si="46"/>
        <v>3294444.0162162175</v>
      </c>
      <c r="AP30" s="77">
        <f t="shared" si="46"/>
        <v>3177802.6054054066</v>
      </c>
      <c r="AQ30" s="77">
        <f t="shared" si="46"/>
        <v>3061161.1945945956</v>
      </c>
      <c r="AR30" s="77">
        <f t="shared" si="46"/>
        <v>2944519.7837837846</v>
      </c>
      <c r="AS30" s="77">
        <f t="shared" si="46"/>
        <v>2827878.3729729736</v>
      </c>
      <c r="AT30" s="77">
        <f t="shared" si="46"/>
        <v>2711236.9621621626</v>
      </c>
      <c r="AU30" s="77">
        <f t="shared" si="46"/>
        <v>2594595.5513513517</v>
      </c>
      <c r="AV30" s="77">
        <f t="shared" si="46"/>
        <v>2477954.1405405407</v>
      </c>
      <c r="AW30" s="77">
        <f t="shared" si="46"/>
        <v>2361312.7297297297</v>
      </c>
      <c r="AX30" s="77">
        <f t="shared" si="46"/>
        <v>2244671.3189189187</v>
      </c>
      <c r="AY30" s="77">
        <f t="shared" si="46"/>
        <v>2128029.9081081077</v>
      </c>
      <c r="AZ30" s="77">
        <f t="shared" si="46"/>
        <v>2011388.497297297</v>
      </c>
      <c r="BA30" s="77">
        <f t="shared" si="46"/>
        <v>1894747.0864864863</v>
      </c>
      <c r="BB30" s="77">
        <f t="shared" si="46"/>
        <v>1778105.6756756755</v>
      </c>
      <c r="BC30" s="77">
        <f t="shared" si="46"/>
        <v>1661464.2648648648</v>
      </c>
      <c r="BD30" s="77">
        <f t="shared" si="46"/>
        <v>1544822.854054054</v>
      </c>
      <c r="BE30" s="77">
        <f t="shared" si="46"/>
        <v>1428181.4432432433</v>
      </c>
      <c r="BF30" s="77">
        <f t="shared" si="46"/>
        <v>1311540.0324324325</v>
      </c>
      <c r="BG30" s="77">
        <f t="shared" si="46"/>
        <v>1194898.6216216218</v>
      </c>
      <c r="BH30" s="77">
        <f t="shared" si="46"/>
        <v>1078257.210810811</v>
      </c>
      <c r="BI30" s="90">
        <f t="shared" si="36"/>
        <v>961615.79999999981</v>
      </c>
      <c r="BL30" s="100"/>
      <c r="BM30" s="82"/>
      <c r="BN30" s="82"/>
      <c r="BO30" s="82">
        <v>0</v>
      </c>
      <c r="BP30" s="82">
        <f>((Y30-X30)/X30)*100</f>
        <v>-2.2102277661206067</v>
      </c>
      <c r="BQ30" s="82">
        <f t="shared" ref="BQ30:BS33" si="47">((Z30-Y30)/Y30)*100</f>
        <v>-2.260182957410418</v>
      </c>
      <c r="BR30" s="82">
        <f t="shared" si="47"/>
        <v>-2.3124485248683815</v>
      </c>
      <c r="BS30" s="82">
        <f t="shared" si="47"/>
        <v>-2.3671885413742433</v>
      </c>
      <c r="BT30" s="82">
        <f t="shared" si="39"/>
        <v>-2.4245829921402975</v>
      </c>
      <c r="BU30" s="82">
        <f t="shared" si="37"/>
        <v>-2.4848297516832512</v>
      </c>
      <c r="BV30" s="82">
        <f t="shared" si="37"/>
        <v>-2.5481468630529753</v>
      </c>
      <c r="BW30" s="82">
        <f t="shared" si="37"/>
        <v>-2.6147751746414905</v>
      </c>
      <c r="BX30" s="82">
        <f t="shared" si="37"/>
        <v>-2.6849814017789475</v>
      </c>
      <c r="BY30" s="82">
        <f t="shared" si="37"/>
        <v>-2.7590616951575453</v>
      </c>
      <c r="BZ30" s="82">
        <f t="shared" si="37"/>
        <v>-2.8373458167465544</v>
      </c>
      <c r="CA30" s="82">
        <f t="shared" si="37"/>
        <v>-2.9202020473783925</v>
      </c>
      <c r="CB30" s="82">
        <f t="shared" si="37"/>
        <v>-3.008042980068371</v>
      </c>
      <c r="CC30" s="82">
        <f t="shared" si="37"/>
        <v>-3.1013323913551152</v>
      </c>
      <c r="CD30" s="82">
        <f t="shared" si="37"/>
        <v>-3.2005934321829903</v>
      </c>
      <c r="CE30" s="82">
        <f t="shared" si="37"/>
        <v>-3.3064184437336155</v>
      </c>
      <c r="CF30" s="82">
        <f t="shared" si="37"/>
        <v>-3.4194807871602082</v>
      </c>
      <c r="CG30" s="82">
        <f t="shared" si="37"/>
        <v>-3.5405491863473117</v>
      </c>
      <c r="CH30" s="82">
        <f t="shared" si="37"/>
        <v>-3.6705052293809959</v>
      </c>
      <c r="CI30" s="82">
        <f t="shared" si="37"/>
        <v>-3.8103648712382943</v>
      </c>
      <c r="CJ30" s="82">
        <f t="shared" si="37"/>
        <v>-3.9613050471993683</v>
      </c>
      <c r="CK30" s="82">
        <f t="shared" si="37"/>
        <v>-4.1246968725951545</v>
      </c>
      <c r="CL30" s="82">
        <f t="shared" si="37"/>
        <v>-4.3021474123675105</v>
      </c>
      <c r="CM30" s="82">
        <f t="shared" si="37"/>
        <v>-4.4955527172649417</v>
      </c>
      <c r="CN30" s="82">
        <f t="shared" si="37"/>
        <v>-4.7071658390484519</v>
      </c>
      <c r="CO30" s="82">
        <f t="shared" si="37"/>
        <v>-4.9396850041189371</v>
      </c>
      <c r="CP30" s="82">
        <f t="shared" si="37"/>
        <v>-5.1963692781082962</v>
      </c>
      <c r="CQ30" s="82">
        <f t="shared" si="37"/>
        <v>-5.4811922692622774</v>
      </c>
      <c r="CR30" s="82">
        <f t="shared" si="37"/>
        <v>-5.7990493118331852</v>
      </c>
      <c r="CS30" s="82">
        <f t="shared" si="37"/>
        <v>-6.1560411752422377</v>
      </c>
      <c r="CT30" s="82">
        <f t="shared" si="37"/>
        <v>-6.5598694389458787</v>
      </c>
      <c r="CU30" s="82">
        <f t="shared" si="37"/>
        <v>-7.020398408646952</v>
      </c>
      <c r="CV30" s="82">
        <f t="shared" si="37"/>
        <v>-7.5504715964494276</v>
      </c>
      <c r="CW30" s="82">
        <f t="shared" si="37"/>
        <v>-8.1671282989037373</v>
      </c>
      <c r="CX30" s="82">
        <f t="shared" si="37"/>
        <v>-8.8934693510256881</v>
      </c>
      <c r="CY30" s="82">
        <f t="shared" si="37"/>
        <v>-9.7616156467327961</v>
      </c>
      <c r="CZ30" s="101">
        <f t="shared" si="40"/>
        <v>-10.817586902396044</v>
      </c>
    </row>
    <row r="31" spans="1:104" x14ac:dyDescent="0.25">
      <c r="A31" s="6" t="s">
        <v>61</v>
      </c>
      <c r="B31" s="7" t="s">
        <v>62</v>
      </c>
      <c r="C31" s="7">
        <v>1990</v>
      </c>
      <c r="D31" s="48">
        <v>8989460</v>
      </c>
      <c r="E31" s="17">
        <v>0.4</v>
      </c>
      <c r="F31" s="7">
        <v>2030</v>
      </c>
      <c r="G31" s="17">
        <v>0.8</v>
      </c>
      <c r="H31" s="7">
        <v>2050</v>
      </c>
      <c r="I31" s="7"/>
      <c r="J31" s="7"/>
      <c r="K31" s="7">
        <v>2014</v>
      </c>
      <c r="L31" s="18">
        <v>7101673</v>
      </c>
      <c r="M31" s="37">
        <f t="shared" si="43"/>
        <v>-21.000004449655485</v>
      </c>
      <c r="N31" s="18">
        <f>'[1] Cumulative Avoided Emissions'!$AN$78</f>
        <v>6113199.9999999972</v>
      </c>
      <c r="O31" s="37">
        <f t="shared" si="44"/>
        <v>16.169485703068823</v>
      </c>
      <c r="P31" s="41">
        <f>INDEX('[1] Cumulative Avoided Emissions'!$F:$F,MATCH(A31,'[1] Cumulative Avoided Emissions'!$A:$A,0))</f>
        <v>2050</v>
      </c>
      <c r="Q31" s="18">
        <f>INDEX('[1] Cumulative Avoided Emissions'!$H:$H,MATCH(A31,'[1] Cumulative Avoided Emissions'!$A:$A,0))</f>
        <v>1798000</v>
      </c>
      <c r="R31" s="44">
        <f t="shared" si="4"/>
        <v>-74.682022109438151</v>
      </c>
      <c r="S31" s="37">
        <f>AVERAGE(BQ31:CZ31)</f>
        <v>-3.7321730047711301</v>
      </c>
      <c r="U31" s="89"/>
      <c r="V31" s="77"/>
      <c r="W31" s="77"/>
      <c r="X31" s="77"/>
      <c r="Y31" s="77">
        <f>L31</f>
        <v>7101673</v>
      </c>
      <c r="Z31" s="77">
        <f>Y31-(($Y$31-$BI$31)/($BI$2-$Y$2))</f>
        <v>6954348.75</v>
      </c>
      <c r="AA31" s="77">
        <f t="shared" ref="AA31:BH31" si="48">Z31-(($Y$31-$BI$31)/($BI$2-$Y$2))</f>
        <v>6807024.5</v>
      </c>
      <c r="AB31" s="77">
        <f t="shared" si="48"/>
        <v>6659700.25</v>
      </c>
      <c r="AC31" s="77">
        <f t="shared" si="48"/>
        <v>6512376</v>
      </c>
      <c r="AD31" s="77">
        <f t="shared" si="48"/>
        <v>6365051.75</v>
      </c>
      <c r="AE31" s="77">
        <f t="shared" si="48"/>
        <v>6217727.5</v>
      </c>
      <c r="AF31" s="77">
        <f t="shared" si="48"/>
        <v>6070403.25</v>
      </c>
      <c r="AG31" s="77">
        <f t="shared" si="48"/>
        <v>5923079</v>
      </c>
      <c r="AH31" s="77">
        <f t="shared" si="48"/>
        <v>5775754.75</v>
      </c>
      <c r="AI31" s="77">
        <f t="shared" si="48"/>
        <v>5628430.5</v>
      </c>
      <c r="AJ31" s="77">
        <f t="shared" si="48"/>
        <v>5481106.25</v>
      </c>
      <c r="AK31" s="77">
        <f t="shared" si="48"/>
        <v>5333782</v>
      </c>
      <c r="AL31" s="77">
        <f t="shared" si="48"/>
        <v>5186457.75</v>
      </c>
      <c r="AM31" s="77">
        <f t="shared" si="48"/>
        <v>5039133.5</v>
      </c>
      <c r="AN31" s="77">
        <f t="shared" si="48"/>
        <v>4891809.25</v>
      </c>
      <c r="AO31" s="77">
        <f t="shared" si="48"/>
        <v>4744485</v>
      </c>
      <c r="AP31" s="77">
        <f t="shared" si="48"/>
        <v>4597160.75</v>
      </c>
      <c r="AQ31" s="77">
        <f t="shared" si="48"/>
        <v>4449836.5</v>
      </c>
      <c r="AR31" s="77">
        <f t="shared" si="48"/>
        <v>4302512.25</v>
      </c>
      <c r="AS31" s="77">
        <f t="shared" si="48"/>
        <v>4155188</v>
      </c>
      <c r="AT31" s="77">
        <f t="shared" si="48"/>
        <v>4007863.75</v>
      </c>
      <c r="AU31" s="77">
        <f t="shared" si="48"/>
        <v>3860539.5</v>
      </c>
      <c r="AV31" s="77">
        <f t="shared" si="48"/>
        <v>3713215.25</v>
      </c>
      <c r="AW31" s="77">
        <f t="shared" si="48"/>
        <v>3565891</v>
      </c>
      <c r="AX31" s="77">
        <f t="shared" si="48"/>
        <v>3418566.75</v>
      </c>
      <c r="AY31" s="77">
        <f t="shared" si="48"/>
        <v>3271242.5</v>
      </c>
      <c r="AZ31" s="77">
        <f t="shared" si="48"/>
        <v>3123918.25</v>
      </c>
      <c r="BA31" s="77">
        <f t="shared" si="48"/>
        <v>2976594</v>
      </c>
      <c r="BB31" s="77">
        <f t="shared" si="48"/>
        <v>2829269.75</v>
      </c>
      <c r="BC31" s="77">
        <f t="shared" si="48"/>
        <v>2681945.5</v>
      </c>
      <c r="BD31" s="77">
        <f t="shared" si="48"/>
        <v>2534621.25</v>
      </c>
      <c r="BE31" s="77">
        <f t="shared" si="48"/>
        <v>2387297</v>
      </c>
      <c r="BF31" s="77">
        <f t="shared" si="48"/>
        <v>2239972.75</v>
      </c>
      <c r="BG31" s="77">
        <f t="shared" si="48"/>
        <v>2092648.5</v>
      </c>
      <c r="BH31" s="77">
        <f t="shared" si="48"/>
        <v>1945324.25</v>
      </c>
      <c r="BI31" s="90">
        <f t="shared" si="36"/>
        <v>1798000</v>
      </c>
      <c r="BL31" s="100"/>
      <c r="BM31" s="82"/>
      <c r="BN31" s="82"/>
      <c r="BO31" s="82"/>
      <c r="BP31" s="82">
        <v>0</v>
      </c>
      <c r="BQ31" s="82">
        <f>((Z31-Y31)/Y31)*100</f>
        <v>-2.0745006141510598</v>
      </c>
      <c r="BR31" s="82">
        <f t="shared" si="47"/>
        <v>-2.1184478273396916</v>
      </c>
      <c r="BS31" s="82">
        <f t="shared" si="47"/>
        <v>-2.1642973372580045</v>
      </c>
      <c r="BT31" s="82">
        <f t="shared" si="39"/>
        <v>-2.2121753903263137</v>
      </c>
      <c r="BU31" s="82">
        <f t="shared" si="37"/>
        <v>-2.2622196568502799</v>
      </c>
      <c r="BV31" s="82">
        <f t="shared" si="37"/>
        <v>-2.3145805530960533</v>
      </c>
      <c r="BW31" s="82">
        <f t="shared" si="37"/>
        <v>-2.3694227513187092</v>
      </c>
      <c r="BX31" s="82">
        <f t="shared" si="37"/>
        <v>-2.4269269096744108</v>
      </c>
      <c r="BY31" s="82">
        <f t="shared" si="37"/>
        <v>-2.4872916603003272</v>
      </c>
      <c r="BZ31" s="82">
        <f t="shared" si="37"/>
        <v>-2.5507359016585669</v>
      </c>
      <c r="CA31" s="82">
        <f t="shared" si="37"/>
        <v>-2.6175014508929269</v>
      </c>
      <c r="CB31" s="82">
        <f t="shared" si="37"/>
        <v>-2.6878561239348353</v>
      </c>
      <c r="CC31" s="82">
        <f t="shared" si="37"/>
        <v>-2.7620973260624448</v>
      </c>
      <c r="CD31" s="82">
        <f t="shared" si="37"/>
        <v>-2.840556254410826</v>
      </c>
      <c r="CE31" s="82">
        <f t="shared" si="37"/>
        <v>-2.9236028376704049</v>
      </c>
      <c r="CF31" s="82">
        <f t="shared" si="37"/>
        <v>-3.0116515683844378</v>
      </c>
      <c r="CG31" s="82">
        <f t="shared" si="37"/>
        <v>-3.105168421862436</v>
      </c>
      <c r="CH31" s="82">
        <f t="shared" si="37"/>
        <v>-3.2046791054674348</v>
      </c>
      <c r="CI31" s="82">
        <f t="shared" si="37"/>
        <v>-3.3107789465972517</v>
      </c>
      <c r="CJ31" s="82">
        <f t="shared" si="37"/>
        <v>-3.4241448121385361</v>
      </c>
      <c r="CK31" s="82">
        <f t="shared" si="37"/>
        <v>-3.5455495635817202</v>
      </c>
      <c r="CL31" s="82">
        <f t="shared" si="37"/>
        <v>-3.6758797002517865</v>
      </c>
      <c r="CM31" s="82">
        <f t="shared" si="37"/>
        <v>-3.8161570422993987</v>
      </c>
      <c r="CN31" s="82">
        <f t="shared" si="37"/>
        <v>-3.9675655754133836</v>
      </c>
      <c r="CO31" s="82">
        <f t="shared" si="37"/>
        <v>-4.1314849500447437</v>
      </c>
      <c r="CP31" s="82">
        <f t="shared" si="37"/>
        <v>-4.3095326425906411</v>
      </c>
      <c r="CQ31" s="82">
        <f t="shared" si="37"/>
        <v>-4.5036175092491613</v>
      </c>
      <c r="CR31" s="82">
        <f t="shared" si="37"/>
        <v>-4.7160084935001105</v>
      </c>
      <c r="CS31" s="82">
        <f t="shared" si="37"/>
        <v>-4.9494237373319976</v>
      </c>
      <c r="CT31" s="82">
        <f t="shared" si="37"/>
        <v>-5.2071475333873698</v>
      </c>
      <c r="CU31" s="82">
        <f t="shared" si="37"/>
        <v>-5.4931858235001423</v>
      </c>
      <c r="CV31" s="82">
        <f t="shared" si="37"/>
        <v>-5.8124759271232342</v>
      </c>
      <c r="CW31" s="82">
        <f t="shared" si="37"/>
        <v>-6.1711739259924503</v>
      </c>
      <c r="CX31" s="82">
        <f t="shared" si="37"/>
        <v>-6.5770554574826861</v>
      </c>
      <c r="CY31" s="82">
        <f t="shared" si="37"/>
        <v>-7.0400858051411888</v>
      </c>
      <c r="CZ31" s="101">
        <f t="shared" si="40"/>
        <v>-7.5732490354757056</v>
      </c>
    </row>
    <row r="32" spans="1:104" x14ac:dyDescent="0.25">
      <c r="A32" s="6" t="s">
        <v>63</v>
      </c>
      <c r="B32" s="7" t="s">
        <v>26</v>
      </c>
      <c r="C32" s="7">
        <v>2008</v>
      </c>
      <c r="D32" s="48">
        <v>3377616</v>
      </c>
      <c r="E32" s="17">
        <v>0.8</v>
      </c>
      <c r="F32" s="7">
        <v>2050</v>
      </c>
      <c r="G32" s="7"/>
      <c r="H32" s="7"/>
      <c r="I32" s="7"/>
      <c r="J32" s="7"/>
      <c r="K32" s="7">
        <v>2015</v>
      </c>
      <c r="L32" s="18">
        <v>2850609</v>
      </c>
      <c r="M32" s="37">
        <f t="shared" si="43"/>
        <v>-15.602928219193657</v>
      </c>
      <c r="N32" s="18">
        <f>'[1] Cumulative Avoided Emissions'!$AO$81</f>
        <v>2979262.5333333323</v>
      </c>
      <c r="O32" s="37">
        <f t="shared" si="44"/>
        <v>-4.3183013210114432</v>
      </c>
      <c r="P32" s="41">
        <f>INDEX('[1] Cumulative Avoided Emissions'!$F:$F,MATCH(A32,'[1] Cumulative Avoided Emissions'!$A:$A,0))</f>
        <v>2050</v>
      </c>
      <c r="Q32" s="18">
        <f>INDEX('[1] Cumulative Avoided Emissions'!$H:$H,MATCH(A32,'[1] Cumulative Avoided Emissions'!$A:$A,0))</f>
        <v>597530.19999999972</v>
      </c>
      <c r="R32" s="44">
        <f t="shared" si="4"/>
        <v>-79.03850721021368</v>
      </c>
      <c r="S32" s="37">
        <f>AVERAGE(BR32:CZ32)</f>
        <v>-4.3452327002692677</v>
      </c>
      <c r="U32" s="89"/>
      <c r="V32" s="77"/>
      <c r="W32" s="77"/>
      <c r="X32" s="77"/>
      <c r="Y32" s="77"/>
      <c r="Z32" s="77">
        <f>L32</f>
        <v>2850609</v>
      </c>
      <c r="AA32" s="77">
        <f>Z32-(($Z$32-$BI$32)/($BI$2-$Z$2))</f>
        <v>2786235.32</v>
      </c>
      <c r="AB32" s="77">
        <f t="shared" ref="AB32:BH32" si="49">AA32-(($Z$32-$BI$32)/($BI$2-$Z$2))</f>
        <v>2721861.6399999997</v>
      </c>
      <c r="AC32" s="77">
        <f t="shared" si="49"/>
        <v>2657487.9599999995</v>
      </c>
      <c r="AD32" s="77">
        <f t="shared" si="49"/>
        <v>2593114.2799999993</v>
      </c>
      <c r="AE32" s="77">
        <f t="shared" si="49"/>
        <v>2528740.5999999992</v>
      </c>
      <c r="AF32" s="77">
        <f t="shared" si="49"/>
        <v>2464366.919999999</v>
      </c>
      <c r="AG32" s="77">
        <f t="shared" si="49"/>
        <v>2399993.2399999988</v>
      </c>
      <c r="AH32" s="77">
        <f t="shared" si="49"/>
        <v>2335619.5599999987</v>
      </c>
      <c r="AI32" s="77">
        <f t="shared" si="49"/>
        <v>2271245.8799999985</v>
      </c>
      <c r="AJ32" s="77">
        <f t="shared" si="49"/>
        <v>2206872.1999999983</v>
      </c>
      <c r="AK32" s="77">
        <f t="shared" si="49"/>
        <v>2142498.5199999982</v>
      </c>
      <c r="AL32" s="77">
        <f t="shared" si="49"/>
        <v>2078124.8399999982</v>
      </c>
      <c r="AM32" s="77">
        <f t="shared" si="49"/>
        <v>2013751.1599999983</v>
      </c>
      <c r="AN32" s="77">
        <f t="shared" si="49"/>
        <v>1949377.4799999984</v>
      </c>
      <c r="AO32" s="77">
        <f t="shared" si="49"/>
        <v>1885003.7999999984</v>
      </c>
      <c r="AP32" s="77">
        <f t="shared" si="49"/>
        <v>1820630.1199999985</v>
      </c>
      <c r="AQ32" s="77">
        <f t="shared" si="49"/>
        <v>1756256.4399999985</v>
      </c>
      <c r="AR32" s="77">
        <f t="shared" si="49"/>
        <v>1691882.7599999986</v>
      </c>
      <c r="AS32" s="77">
        <f t="shared" si="49"/>
        <v>1627509.0799999987</v>
      </c>
      <c r="AT32" s="77">
        <f t="shared" si="49"/>
        <v>1563135.3999999987</v>
      </c>
      <c r="AU32" s="77">
        <f t="shared" si="49"/>
        <v>1498761.7199999988</v>
      </c>
      <c r="AV32" s="77">
        <f t="shared" si="49"/>
        <v>1434388.0399999989</v>
      </c>
      <c r="AW32" s="77">
        <f t="shared" si="49"/>
        <v>1370014.3599999989</v>
      </c>
      <c r="AX32" s="77">
        <f t="shared" si="49"/>
        <v>1305640.679999999</v>
      </c>
      <c r="AY32" s="77">
        <f t="shared" si="49"/>
        <v>1241266.9999999991</v>
      </c>
      <c r="AZ32" s="77">
        <f t="shared" si="49"/>
        <v>1176893.3199999991</v>
      </c>
      <c r="BA32" s="77">
        <f t="shared" si="49"/>
        <v>1112519.6399999992</v>
      </c>
      <c r="BB32" s="77">
        <f t="shared" si="49"/>
        <v>1048145.9599999991</v>
      </c>
      <c r="BC32" s="77">
        <f t="shared" si="49"/>
        <v>983772.2799999991</v>
      </c>
      <c r="BD32" s="77">
        <f t="shared" si="49"/>
        <v>919398.59999999905</v>
      </c>
      <c r="BE32" s="77">
        <f t="shared" si="49"/>
        <v>855024.91999999899</v>
      </c>
      <c r="BF32" s="77">
        <f t="shared" si="49"/>
        <v>790651.23999999894</v>
      </c>
      <c r="BG32" s="77">
        <f t="shared" si="49"/>
        <v>726277.55999999889</v>
      </c>
      <c r="BH32" s="77">
        <f t="shared" si="49"/>
        <v>661903.87999999884</v>
      </c>
      <c r="BI32" s="90">
        <f t="shared" si="36"/>
        <v>597530.19999999972</v>
      </c>
      <c r="BL32" s="100"/>
      <c r="BM32" s="82"/>
      <c r="BN32" s="82"/>
      <c r="BO32" s="82"/>
      <c r="BP32" s="82"/>
      <c r="BQ32" s="82">
        <v>0</v>
      </c>
      <c r="BR32" s="82">
        <f>((AA32-Z32)/Z32)*100</f>
        <v>-2.2582430631489681</v>
      </c>
      <c r="BS32" s="82">
        <f t="shared" si="47"/>
        <v>-2.3104179154544697</v>
      </c>
      <c r="BT32" s="82">
        <f t="shared" si="39"/>
        <v>-2.3650607016159784</v>
      </c>
      <c r="BU32" s="82">
        <f t="shared" si="37"/>
        <v>-2.4223507676776146</v>
      </c>
      <c r="BV32" s="82">
        <f t="shared" si="37"/>
        <v>-2.4824852686399992</v>
      </c>
      <c r="BW32" s="82">
        <f t="shared" si="37"/>
        <v>-2.5456814352567516</v>
      </c>
      <c r="BX32" s="82">
        <f t="shared" si="37"/>
        <v>-2.6121791961077041</v>
      </c>
      <c r="BY32" s="82">
        <f t="shared" si="37"/>
        <v>-2.6822442216545657</v>
      </c>
      <c r="BZ32" s="82">
        <f t="shared" si="37"/>
        <v>-2.7561714716929417</v>
      </c>
      <c r="CA32" s="82">
        <f t="shared" si="37"/>
        <v>-2.8342893460746845</v>
      </c>
      <c r="CB32" s="82">
        <f t="shared" si="37"/>
        <v>-2.9169645618808473</v>
      </c>
      <c r="CC32" s="82">
        <f t="shared" si="37"/>
        <v>-3.004607909834168</v>
      </c>
      <c r="CD32" s="82">
        <f t="shared" si="37"/>
        <v>-3.0976810806034152</v>
      </c>
      <c r="CE32" s="82">
        <f t="shared" si="37"/>
        <v>-3.1967048004084071</v>
      </c>
      <c r="CF32" s="82">
        <f t="shared" si="37"/>
        <v>-3.3022685785823271</v>
      </c>
      <c r="CG32" s="82">
        <f t="shared" si="37"/>
        <v>-3.4150424524343128</v>
      </c>
      <c r="CH32" s="82">
        <f t="shared" si="37"/>
        <v>-3.5357912237549924</v>
      </c>
      <c r="CI32" s="82">
        <f t="shared" si="37"/>
        <v>-3.6653918262642775</v>
      </c>
      <c r="CJ32" s="82">
        <f t="shared" si="37"/>
        <v>-3.8048546578960347</v>
      </c>
      <c r="CK32" s="82">
        <f t="shared" si="37"/>
        <v>-3.9553499756818553</v>
      </c>
      <c r="CL32" s="82">
        <f t="shared" si="37"/>
        <v>-4.1182408126640846</v>
      </c>
      <c r="CM32" s="82">
        <f t="shared" si="37"/>
        <v>-4.2951243777429804</v>
      </c>
      <c r="CN32" s="82">
        <f t="shared" si="37"/>
        <v>-4.4878846033880748</v>
      </c>
      <c r="CO32" s="82">
        <f t="shared" si="37"/>
        <v>-4.6987595078930404</v>
      </c>
      <c r="CP32" s="82">
        <f t="shared" si="37"/>
        <v>-4.9304284851173588</v>
      </c>
      <c r="CQ32" s="82">
        <f t="shared" si="37"/>
        <v>-5.1861267559678934</v>
      </c>
      <c r="CR32" s="82">
        <f t="shared" si="37"/>
        <v>-5.4697973814652956</v>
      </c>
      <c r="CS32" s="82">
        <f t="shared" si="37"/>
        <v>-5.7862960513667963</v>
      </c>
      <c r="CT32" s="82">
        <f t="shared" si="37"/>
        <v>-6.141671337453813</v>
      </c>
      <c r="CU32" s="82">
        <f t="shared" si="37"/>
        <v>-6.5435549779873963</v>
      </c>
      <c r="CV32" s="82">
        <f t="shared" si="37"/>
        <v>-7.0017161218213859</v>
      </c>
      <c r="CW32" s="82">
        <f t="shared" si="37"/>
        <v>-7.5288659422932529</v>
      </c>
      <c r="CX32" s="82">
        <f t="shared" si="37"/>
        <v>-8.1418553141079162</v>
      </c>
      <c r="CY32" s="82">
        <f t="shared" si="37"/>
        <v>-8.8635094274426098</v>
      </c>
      <c r="CZ32" s="101">
        <f t="shared" si="40"/>
        <v>-9.7255329580481131</v>
      </c>
    </row>
    <row r="33" spans="1:104" x14ac:dyDescent="0.25">
      <c r="A33" s="6" t="s">
        <v>64</v>
      </c>
      <c r="B33" s="7" t="s">
        <v>11</v>
      </c>
      <c r="C33" s="7">
        <v>2007</v>
      </c>
      <c r="D33" s="18">
        <v>3024066</v>
      </c>
      <c r="E33" s="17">
        <v>0.26</v>
      </c>
      <c r="F33" s="7">
        <v>2020</v>
      </c>
      <c r="G33" s="17">
        <v>0.49</v>
      </c>
      <c r="H33" s="7">
        <v>2035</v>
      </c>
      <c r="I33" s="17">
        <v>0.8</v>
      </c>
      <c r="J33" s="7">
        <v>2050</v>
      </c>
      <c r="K33" s="7">
        <v>2010</v>
      </c>
      <c r="L33" s="18">
        <v>2630937</v>
      </c>
      <c r="M33" s="37">
        <f t="shared" si="43"/>
        <v>-13.000013888585766</v>
      </c>
      <c r="N33" s="18">
        <f>'[1] Cumulative Avoided Emissions'!$AJ$82</f>
        <v>2855280.9209302319</v>
      </c>
      <c r="O33" s="37">
        <f t="shared" si="44"/>
        <v>-7.8571575667287448</v>
      </c>
      <c r="P33" s="41">
        <f>INDEX('[1] Cumulative Avoided Emissions'!$F:$F,MATCH(A33,'[1] Cumulative Avoided Emissions'!$A:$A,0))</f>
        <v>2050</v>
      </c>
      <c r="Q33" s="18">
        <f>INDEX('[1] Cumulative Avoided Emissions'!$H:$H,MATCH(A33,'[1] Cumulative Avoided Emissions'!$A:$A,0))</f>
        <v>604813.19999999972</v>
      </c>
      <c r="R33" s="44">
        <f t="shared" si="4"/>
        <v>-77.011490583012829</v>
      </c>
      <c r="S33" s="37">
        <f>AVERAGE(BM33:CZ33)</f>
        <v>-3.5962008463359409</v>
      </c>
      <c r="U33" s="89">
        <f>L33</f>
        <v>2630937</v>
      </c>
      <c r="V33" s="77">
        <f>U33-(($U$33-$BI$33)/($BI$2-$U$2))</f>
        <v>2580283.9049999998</v>
      </c>
      <c r="W33" s="77">
        <f t="shared" ref="W33:BH33" si="50">V33-(($U$33-$BI$33)/($BI$2-$U$2))</f>
        <v>2529630.8099999996</v>
      </c>
      <c r="X33" s="77">
        <f t="shared" si="50"/>
        <v>2478977.7149999994</v>
      </c>
      <c r="Y33" s="77">
        <f t="shared" si="50"/>
        <v>2428324.6199999992</v>
      </c>
      <c r="Z33" s="77">
        <f t="shared" si="50"/>
        <v>2377671.524999999</v>
      </c>
      <c r="AA33" s="77">
        <f t="shared" si="50"/>
        <v>2327018.4299999988</v>
      </c>
      <c r="AB33" s="77">
        <f t="shared" si="50"/>
        <v>2276365.3349999986</v>
      </c>
      <c r="AC33" s="77">
        <f t="shared" si="50"/>
        <v>2225712.2399999984</v>
      </c>
      <c r="AD33" s="77">
        <f t="shared" si="50"/>
        <v>2175059.1449999982</v>
      </c>
      <c r="AE33" s="77">
        <f t="shared" si="50"/>
        <v>2124406.049999998</v>
      </c>
      <c r="AF33" s="77">
        <f t="shared" si="50"/>
        <v>2073752.954999998</v>
      </c>
      <c r="AG33" s="77">
        <f t="shared" si="50"/>
        <v>2023099.859999998</v>
      </c>
      <c r="AH33" s="77">
        <f t="shared" si="50"/>
        <v>1972446.764999998</v>
      </c>
      <c r="AI33" s="77">
        <f t="shared" si="50"/>
        <v>1921793.6699999981</v>
      </c>
      <c r="AJ33" s="77">
        <f t="shared" si="50"/>
        <v>1871140.5749999981</v>
      </c>
      <c r="AK33" s="77">
        <f t="shared" si="50"/>
        <v>1820487.4799999981</v>
      </c>
      <c r="AL33" s="77">
        <f t="shared" si="50"/>
        <v>1769834.3849999981</v>
      </c>
      <c r="AM33" s="77">
        <f t="shared" si="50"/>
        <v>1719181.2899999982</v>
      </c>
      <c r="AN33" s="77">
        <f t="shared" si="50"/>
        <v>1668528.1949999982</v>
      </c>
      <c r="AO33" s="77">
        <f t="shared" si="50"/>
        <v>1617875.0999999982</v>
      </c>
      <c r="AP33" s="77">
        <f t="shared" si="50"/>
        <v>1567222.0049999983</v>
      </c>
      <c r="AQ33" s="77">
        <f t="shared" si="50"/>
        <v>1516568.9099999983</v>
      </c>
      <c r="AR33" s="77">
        <f t="shared" si="50"/>
        <v>1465915.8149999983</v>
      </c>
      <c r="AS33" s="77">
        <f t="shared" si="50"/>
        <v>1415262.7199999983</v>
      </c>
      <c r="AT33" s="77">
        <f t="shared" si="50"/>
        <v>1364609.6249999984</v>
      </c>
      <c r="AU33" s="77">
        <f t="shared" si="50"/>
        <v>1313956.5299999984</v>
      </c>
      <c r="AV33" s="77">
        <f t="shared" si="50"/>
        <v>1263303.4349999984</v>
      </c>
      <c r="AW33" s="77">
        <f t="shared" si="50"/>
        <v>1212650.3399999985</v>
      </c>
      <c r="AX33" s="77">
        <f t="shared" si="50"/>
        <v>1161997.2449999985</v>
      </c>
      <c r="AY33" s="77">
        <f t="shared" si="50"/>
        <v>1111344.1499999985</v>
      </c>
      <c r="AZ33" s="77">
        <f t="shared" si="50"/>
        <v>1060691.0549999985</v>
      </c>
      <c r="BA33" s="77">
        <f t="shared" si="50"/>
        <v>1010037.9599999986</v>
      </c>
      <c r="BB33" s="77">
        <f t="shared" si="50"/>
        <v>959384.86499999859</v>
      </c>
      <c r="BC33" s="77">
        <f t="shared" si="50"/>
        <v>908731.76999999862</v>
      </c>
      <c r="BD33" s="77">
        <f t="shared" si="50"/>
        <v>858078.67499999865</v>
      </c>
      <c r="BE33" s="77">
        <f t="shared" si="50"/>
        <v>807425.57999999868</v>
      </c>
      <c r="BF33" s="77">
        <f t="shared" si="50"/>
        <v>756772.48499999871</v>
      </c>
      <c r="BG33" s="77">
        <f t="shared" si="50"/>
        <v>706119.38999999873</v>
      </c>
      <c r="BH33" s="77">
        <f t="shared" si="50"/>
        <v>655466.29499999876</v>
      </c>
      <c r="BI33" s="90">
        <f t="shared" si="36"/>
        <v>604813.19999999972</v>
      </c>
      <c r="BL33" s="100">
        <v>0</v>
      </c>
      <c r="BM33" s="82">
        <f>((V33-U33)/U33)*100</f>
        <v>-1.9252872645753281</v>
      </c>
      <c r="BN33" s="82">
        <f t="shared" ref="BN33:BR33" si="51">((W33-V33)/V33)*100</f>
        <v>-1.9630822368750234</v>
      </c>
      <c r="BO33" s="82">
        <f t="shared" si="51"/>
        <v>-2.0023908152826544</v>
      </c>
      <c r="BP33" s="82">
        <f t="shared" si="51"/>
        <v>-2.0433057826016081</v>
      </c>
      <c r="BQ33" s="82">
        <f t="shared" si="51"/>
        <v>-2.0859276631639232</v>
      </c>
      <c r="BR33" s="82">
        <f t="shared" si="51"/>
        <v>-2.1303655474445833</v>
      </c>
      <c r="BS33" s="82">
        <f t="shared" si="47"/>
        <v>-2.1767380243739725</v>
      </c>
      <c r="BT33" s="82">
        <f t="shared" si="39"/>
        <v>-2.2251742381237869</v>
      </c>
      <c r="BU33" s="82">
        <f t="shared" si="37"/>
        <v>-2.2758150891959081</v>
      </c>
      <c r="BV33" s="82">
        <f t="shared" si="37"/>
        <v>-2.3288146033380737</v>
      </c>
      <c r="BW33" s="82">
        <f t="shared" si="37"/>
        <v>-2.3843414962972838</v>
      </c>
      <c r="BX33" s="82">
        <f t="shared" si="37"/>
        <v>-2.4425809678954753</v>
      </c>
      <c r="BY33" s="82">
        <f t="shared" si="37"/>
        <v>-2.5037367656186791</v>
      </c>
      <c r="BZ33" s="82">
        <f t="shared" si="37"/>
        <v>-2.5680335661682618</v>
      </c>
      <c r="CA33" s="82">
        <f t="shared" si="37"/>
        <v>-2.6357197336382123</v>
      </c>
      <c r="CB33" s="82">
        <f t="shared" si="37"/>
        <v>-2.7070705256872549</v>
      </c>
      <c r="CC33" s="82">
        <f t="shared" si="37"/>
        <v>-2.7823918349606021</v>
      </c>
      <c r="CD33" s="82">
        <f t="shared" si="37"/>
        <v>-2.8620245729941574</v>
      </c>
      <c r="CE33" s="82">
        <f t="shared" si="37"/>
        <v>-2.9463498291096473</v>
      </c>
      <c r="CF33" s="82">
        <f t="shared" si="37"/>
        <v>-3.0357949689906216</v>
      </c>
      <c r="CG33" s="82">
        <f t="shared" si="37"/>
        <v>-3.1308408788787232</v>
      </c>
      <c r="CH33" s="82">
        <f t="shared" si="37"/>
        <v>-3.2320306145778006</v>
      </c>
      <c r="CI33" s="82">
        <f t="shared" si="37"/>
        <v>-3.339979783707951</v>
      </c>
      <c r="CJ33" s="82">
        <f t="shared" si="37"/>
        <v>-3.4553890804432061</v>
      </c>
      <c r="CK33" s="82">
        <f t="shared" si="37"/>
        <v>-3.5790595120035409</v>
      </c>
      <c r="CL33" s="82">
        <f t="shared" si="37"/>
        <v>-3.7119110163098865</v>
      </c>
      <c r="CM33" s="82">
        <f t="shared" si="37"/>
        <v>-3.8550053859087741</v>
      </c>
      <c r="CN33" s="82">
        <f t="shared" si="37"/>
        <v>-4.0095747068082686</v>
      </c>
      <c r="CO33" s="82">
        <f t="shared" si="37"/>
        <v>-4.1770569247521125</v>
      </c>
      <c r="CP33" s="82">
        <f t="shared" si="37"/>
        <v>-4.3591407137974789</v>
      </c>
      <c r="CQ33" s="82">
        <f t="shared" si="37"/>
        <v>-4.5578226150738308</v>
      </c>
      <c r="CR33" s="82">
        <f t="shared" si="37"/>
        <v>-4.7754805474436699</v>
      </c>
      <c r="CS33" s="82">
        <f t="shared" si="37"/>
        <v>-5.0149694373862985</v>
      </c>
      <c r="CT33" s="82">
        <f t="shared" si="37"/>
        <v>-5.279747142977917</v>
      </c>
      <c r="CU33" s="82">
        <f t="shared" si="37"/>
        <v>-5.5740424922086795</v>
      </c>
      <c r="CV33" s="82">
        <f t="shared" si="37"/>
        <v>-5.903082837946072</v>
      </c>
      <c r="CW33" s="82">
        <f t="shared" si="37"/>
        <v>-6.2734072655959272</v>
      </c>
      <c r="CX33" s="82">
        <f t="shared" si="37"/>
        <v>-6.6933055844386384</v>
      </c>
      <c r="CY33" s="82">
        <f t="shared" si="37"/>
        <v>-7.1734462638110053</v>
      </c>
      <c r="CZ33" s="101">
        <f t="shared" si="40"/>
        <v>-7.7277955230328264</v>
      </c>
    </row>
    <row r="34" spans="1:104" s="67" customFormat="1" x14ac:dyDescent="0.25">
      <c r="A34" s="8" t="s">
        <v>65</v>
      </c>
      <c r="B34" s="9" t="s">
        <v>11</v>
      </c>
      <c r="C34" s="9">
        <v>2005</v>
      </c>
      <c r="D34" s="14">
        <v>13938537</v>
      </c>
      <c r="E34" s="13">
        <v>0.15</v>
      </c>
      <c r="F34" s="9">
        <v>2020</v>
      </c>
      <c r="G34" s="13">
        <v>0.38</v>
      </c>
      <c r="H34" s="9">
        <v>2030</v>
      </c>
      <c r="I34" s="13">
        <v>0.83</v>
      </c>
      <c r="J34" s="9">
        <v>2050</v>
      </c>
      <c r="K34" s="9"/>
      <c r="L34" s="14"/>
      <c r="M34" s="36"/>
      <c r="N34" s="14"/>
      <c r="O34" s="36"/>
      <c r="P34" s="42"/>
      <c r="Q34" s="14"/>
      <c r="R34" s="45"/>
      <c r="S34" s="36"/>
      <c r="U34" s="91"/>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92"/>
      <c r="BL34" s="102"/>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103"/>
    </row>
    <row r="35" spans="1:104" s="76" customFormat="1" x14ac:dyDescent="0.25">
      <c r="A35" s="22" t="s">
        <v>66</v>
      </c>
      <c r="B35" s="23" t="s">
        <v>12</v>
      </c>
      <c r="C35" s="23">
        <v>2016</v>
      </c>
      <c r="D35" s="24">
        <v>17400000</v>
      </c>
      <c r="E35" s="25">
        <v>0.41</v>
      </c>
      <c r="F35" s="23">
        <v>2030</v>
      </c>
      <c r="G35" s="25">
        <v>0.71</v>
      </c>
      <c r="H35" s="23">
        <v>2040</v>
      </c>
      <c r="I35" s="25">
        <v>1</v>
      </c>
      <c r="J35" s="23">
        <v>2050</v>
      </c>
      <c r="K35" s="30"/>
      <c r="L35" s="24"/>
      <c r="M35" s="38"/>
      <c r="N35" s="24"/>
      <c r="O35" s="38"/>
      <c r="P35" s="43"/>
      <c r="Q35" s="24"/>
      <c r="R35" s="46"/>
      <c r="S35" s="38"/>
      <c r="U35" s="93"/>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94"/>
      <c r="BL35" s="104"/>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105"/>
    </row>
    <row r="36" spans="1:104" x14ac:dyDescent="0.25">
      <c r="A36" s="6" t="s">
        <v>67</v>
      </c>
      <c r="B36" s="7" t="s">
        <v>11</v>
      </c>
      <c r="C36" s="7">
        <v>2010</v>
      </c>
      <c r="D36" s="18">
        <v>12984993</v>
      </c>
      <c r="E36" s="17">
        <v>0.24</v>
      </c>
      <c r="F36" s="7">
        <v>2020</v>
      </c>
      <c r="G36" s="17">
        <v>0.41</v>
      </c>
      <c r="H36" s="7">
        <v>2030</v>
      </c>
      <c r="I36" s="17">
        <v>0.51</v>
      </c>
      <c r="J36" s="7">
        <v>2035</v>
      </c>
      <c r="K36" s="7">
        <v>2017</v>
      </c>
      <c r="L36" s="18">
        <v>10158000</v>
      </c>
      <c r="M36" s="37">
        <f>((L36-D36)/D36)*100</f>
        <v>-21.771232375712486</v>
      </c>
      <c r="N36" s="18">
        <f>'[1] Cumulative Avoided Emissions'!$AQ$85</f>
        <v>11130735.999599997</v>
      </c>
      <c r="O36" s="37">
        <f>((L36-N36)/N36)*100</f>
        <v>-8.7391884924317118</v>
      </c>
      <c r="P36" s="41">
        <f>INDEX('[1] Cumulative Avoided Emissions'!$F:$F,MATCH(A36,'[1] Cumulative Avoided Emissions'!$A:$A,0))</f>
        <v>2035</v>
      </c>
      <c r="Q36" s="18">
        <f>INDEX('[1] Cumulative Avoided Emissions'!$H:$H,MATCH(A36,'[1] Cumulative Avoided Emissions'!$A:$A,0))</f>
        <v>6362646.5700000003</v>
      </c>
      <c r="R36" s="44">
        <f t="shared" si="4"/>
        <v>-37.363195806261075</v>
      </c>
      <c r="S36" s="37">
        <f>AVERAGE(BT36:CK36)</f>
        <v>-2.564899037090512</v>
      </c>
      <c r="U36" s="89"/>
      <c r="V36" s="77"/>
      <c r="W36" s="77"/>
      <c r="X36" s="77"/>
      <c r="Y36" s="77"/>
      <c r="Z36" s="77"/>
      <c r="AA36" s="77"/>
      <c r="AB36" s="77">
        <f>L36</f>
        <v>10158000</v>
      </c>
      <c r="AC36" s="77">
        <f>AB36-(($AB$36-$AT$36)/($AT$2-$AB$2))</f>
        <v>9947147.0316666663</v>
      </c>
      <c r="AD36" s="77">
        <f t="shared" ref="AD36:AS36" si="52">AC36-(($AB$36-$AT$36)/($AT$2-$AB$2))</f>
        <v>9736294.0633333325</v>
      </c>
      <c r="AE36" s="77">
        <f t="shared" si="52"/>
        <v>9525441.0949999988</v>
      </c>
      <c r="AF36" s="77">
        <f t="shared" si="52"/>
        <v>9314588.1266666651</v>
      </c>
      <c r="AG36" s="77">
        <f t="shared" si="52"/>
        <v>9103735.1583333313</v>
      </c>
      <c r="AH36" s="77">
        <f t="shared" si="52"/>
        <v>8892882.1899999976</v>
      </c>
      <c r="AI36" s="77">
        <f t="shared" si="52"/>
        <v>8682029.2216666639</v>
      </c>
      <c r="AJ36" s="77">
        <f t="shared" si="52"/>
        <v>8471176.2533333302</v>
      </c>
      <c r="AK36" s="77">
        <f t="shared" si="52"/>
        <v>8260323.2849999964</v>
      </c>
      <c r="AL36" s="77">
        <f t="shared" si="52"/>
        <v>8049470.3166666627</v>
      </c>
      <c r="AM36" s="77">
        <f t="shared" si="52"/>
        <v>7838617.348333329</v>
      </c>
      <c r="AN36" s="77">
        <f t="shared" si="52"/>
        <v>7627764.3799999952</v>
      </c>
      <c r="AO36" s="77">
        <f t="shared" si="52"/>
        <v>7416911.4116666615</v>
      </c>
      <c r="AP36" s="77">
        <f t="shared" si="52"/>
        <v>7206058.4433333278</v>
      </c>
      <c r="AQ36" s="77">
        <f t="shared" si="52"/>
        <v>6995205.474999994</v>
      </c>
      <c r="AR36" s="77">
        <f t="shared" si="52"/>
        <v>6784352.5066666603</v>
      </c>
      <c r="AS36" s="77">
        <f t="shared" si="52"/>
        <v>6573499.5383333266</v>
      </c>
      <c r="AT36" s="77">
        <f>Q36</f>
        <v>6362646.5700000003</v>
      </c>
      <c r="AU36" s="77"/>
      <c r="AV36" s="77"/>
      <c r="AW36" s="77"/>
      <c r="AX36" s="77"/>
      <c r="AY36" s="77"/>
      <c r="AZ36" s="77"/>
      <c r="BA36" s="77"/>
      <c r="BB36" s="77"/>
      <c r="BC36" s="77"/>
      <c r="BD36" s="77"/>
      <c r="BE36" s="77"/>
      <c r="BF36" s="77"/>
      <c r="BG36" s="77"/>
      <c r="BH36" s="77"/>
      <c r="BI36" s="90"/>
      <c r="BL36" s="100"/>
      <c r="BM36" s="82"/>
      <c r="BN36" s="82"/>
      <c r="BO36" s="82"/>
      <c r="BP36" s="82"/>
      <c r="BQ36" s="82"/>
      <c r="BR36" s="82"/>
      <c r="BS36" s="82">
        <v>0</v>
      </c>
      <c r="BT36" s="82">
        <f>((AC36-AB36)/AB36)*100</f>
        <v>-2.0757331003478412</v>
      </c>
      <c r="BU36" s="82">
        <f t="shared" ref="BU36:CK37" si="53">((AD36-AC36)/AC36)*100</f>
        <v>-2.1197331019847692</v>
      </c>
      <c r="BV36" s="82">
        <f t="shared" si="53"/>
        <v>-2.1656388658945844</v>
      </c>
      <c r="BW36" s="82">
        <f t="shared" si="53"/>
        <v>-2.2135769486203909</v>
      </c>
      <c r="BX36" s="82">
        <f t="shared" si="53"/>
        <v>-2.2636853660730778</v>
      </c>
      <c r="BY36" s="82">
        <f t="shared" si="53"/>
        <v>-2.3161149205919527</v>
      </c>
      <c r="BZ36" s="82">
        <f t="shared" si="53"/>
        <v>-2.3710307167954712</v>
      </c>
      <c r="CA36" s="82">
        <f t="shared" si="53"/>
        <v>-2.4286138983169296</v>
      </c>
      <c r="CB36" s="82">
        <f t="shared" si="53"/>
        <v>-2.4890636439109035</v>
      </c>
      <c r="CC36" s="82">
        <f t="shared" si="53"/>
        <v>-2.5525994692752976</v>
      </c>
      <c r="CD36" s="82">
        <f t="shared" si="53"/>
        <v>-2.6194638906457799</v>
      </c>
      <c r="CE36" s="82">
        <f t="shared" si="53"/>
        <v>-2.6899255182824553</v>
      </c>
      <c r="CF36" s="82">
        <f t="shared" si="53"/>
        <v>-2.7642826630328332</v>
      </c>
      <c r="CG36" s="82">
        <f t="shared" si="53"/>
        <v>-2.8428675580736478</v>
      </c>
      <c r="CH36" s="82">
        <f t="shared" si="53"/>
        <v>-2.9260513218346706</v>
      </c>
      <c r="CI36" s="82">
        <f t="shared" si="53"/>
        <v>-3.0142498184920563</v>
      </c>
      <c r="CJ36" s="82">
        <f t="shared" si="53"/>
        <v>-3.107930611302089</v>
      </c>
      <c r="CK36" s="82">
        <f t="shared" si="53"/>
        <v>-3.207621254154478</v>
      </c>
      <c r="CL36" s="82"/>
      <c r="CM36" s="82"/>
      <c r="CN36" s="82"/>
      <c r="CO36" s="82"/>
      <c r="CP36" s="82"/>
      <c r="CQ36" s="82"/>
      <c r="CR36" s="82"/>
      <c r="CS36" s="82"/>
      <c r="CT36" s="82"/>
      <c r="CU36" s="82"/>
      <c r="CV36" s="82"/>
      <c r="CW36" s="82"/>
      <c r="CX36" s="82"/>
      <c r="CY36" s="82"/>
      <c r="CZ36" s="101"/>
    </row>
    <row r="37" spans="1:104" x14ac:dyDescent="0.25">
      <c r="A37" s="6" t="s">
        <v>68</v>
      </c>
      <c r="B37" s="7" t="s">
        <v>11</v>
      </c>
      <c r="C37" s="7">
        <v>1990</v>
      </c>
      <c r="D37" s="18">
        <v>8000000</v>
      </c>
      <c r="E37" s="17">
        <v>0.25</v>
      </c>
      <c r="F37" s="7">
        <v>2017</v>
      </c>
      <c r="G37" s="17">
        <v>0.4</v>
      </c>
      <c r="H37" s="7">
        <v>2025</v>
      </c>
      <c r="I37" s="17">
        <v>0.8</v>
      </c>
      <c r="J37" s="7">
        <v>2050</v>
      </c>
      <c r="K37" s="7">
        <v>2016</v>
      </c>
      <c r="L37" s="18">
        <v>5600000</v>
      </c>
      <c r="M37" s="37">
        <f>((L37-D37)/D37)*100</f>
        <v>-30</v>
      </c>
      <c r="N37" s="18">
        <f>'[1] Cumulative Avoided Emissions'!$AP$86</f>
        <v>5226666.6666666586</v>
      </c>
      <c r="O37" s="37">
        <f>((L37-N37)/N37)*100</f>
        <v>7.1428571428573093</v>
      </c>
      <c r="P37" s="41">
        <f>INDEX('[1] Cumulative Avoided Emissions'!$F:$F,MATCH(A37,'[1] Cumulative Avoided Emissions'!$A:$A,0))</f>
        <v>2050</v>
      </c>
      <c r="Q37" s="18">
        <f>INDEX('[1] Cumulative Avoided Emissions'!$H:$H,MATCH(A37,'[1] Cumulative Avoided Emissions'!$A:$A,0))</f>
        <v>1600000</v>
      </c>
      <c r="R37" s="44">
        <f t="shared" si="4"/>
        <v>-71.428571428571431</v>
      </c>
      <c r="S37" s="37">
        <f>AVERAGE(BS37:CZ37)</f>
        <v>-3.6085764452845104</v>
      </c>
      <c r="U37" s="89"/>
      <c r="V37" s="77"/>
      <c r="W37" s="77"/>
      <c r="X37" s="77"/>
      <c r="Y37" s="77"/>
      <c r="Z37" s="77"/>
      <c r="AA37" s="77">
        <f>L37</f>
        <v>5600000</v>
      </c>
      <c r="AB37" s="77">
        <f>AA37-(($AA$37-$BI$37)/($BI$2-$AA$2))</f>
        <v>5482352.9411764704</v>
      </c>
      <c r="AC37" s="77">
        <f t="shared" ref="AC37:BH37" si="54">AB37-(($AA$37-$BI$37)/($BI$2-$AA$2))</f>
        <v>5364705.8823529407</v>
      </c>
      <c r="AD37" s="77">
        <f t="shared" si="54"/>
        <v>5247058.8235294111</v>
      </c>
      <c r="AE37" s="77">
        <f t="shared" si="54"/>
        <v>5129411.7647058815</v>
      </c>
      <c r="AF37" s="77">
        <f t="shared" si="54"/>
        <v>5011764.7058823518</v>
      </c>
      <c r="AG37" s="77">
        <f t="shared" si="54"/>
        <v>4894117.6470588222</v>
      </c>
      <c r="AH37" s="77">
        <f t="shared" si="54"/>
        <v>4776470.5882352926</v>
      </c>
      <c r="AI37" s="77">
        <f t="shared" si="54"/>
        <v>4658823.529411763</v>
      </c>
      <c r="AJ37" s="77">
        <f t="shared" si="54"/>
        <v>4541176.4705882333</v>
      </c>
      <c r="AK37" s="77">
        <f t="shared" si="54"/>
        <v>4423529.4117647037</v>
      </c>
      <c r="AL37" s="77">
        <f t="shared" si="54"/>
        <v>4305882.3529411741</v>
      </c>
      <c r="AM37" s="77">
        <f t="shared" si="54"/>
        <v>4188235.2941176444</v>
      </c>
      <c r="AN37" s="77">
        <f t="shared" si="54"/>
        <v>4070588.2352941148</v>
      </c>
      <c r="AO37" s="77">
        <f t="shared" si="54"/>
        <v>3952941.1764705852</v>
      </c>
      <c r="AP37" s="77">
        <f t="shared" si="54"/>
        <v>3835294.1176470555</v>
      </c>
      <c r="AQ37" s="77">
        <f t="shared" si="54"/>
        <v>3717647.0588235259</v>
      </c>
      <c r="AR37" s="77">
        <f t="shared" si="54"/>
        <v>3599999.9999999963</v>
      </c>
      <c r="AS37" s="77">
        <f t="shared" si="54"/>
        <v>3482352.9411764666</v>
      </c>
      <c r="AT37" s="77">
        <f t="shared" si="54"/>
        <v>3364705.882352937</v>
      </c>
      <c r="AU37" s="77">
        <f t="shared" si="54"/>
        <v>3247058.8235294074</v>
      </c>
      <c r="AV37" s="77">
        <f t="shared" si="54"/>
        <v>3129411.7647058778</v>
      </c>
      <c r="AW37" s="77">
        <f t="shared" si="54"/>
        <v>3011764.7058823481</v>
      </c>
      <c r="AX37" s="77">
        <f t="shared" si="54"/>
        <v>2894117.6470588185</v>
      </c>
      <c r="AY37" s="77">
        <f t="shared" si="54"/>
        <v>2776470.5882352889</v>
      </c>
      <c r="AZ37" s="77">
        <f t="shared" si="54"/>
        <v>2658823.5294117592</v>
      </c>
      <c r="BA37" s="77">
        <f t="shared" si="54"/>
        <v>2541176.4705882296</v>
      </c>
      <c r="BB37" s="77">
        <f t="shared" si="54"/>
        <v>2423529.4117647</v>
      </c>
      <c r="BC37" s="77">
        <f t="shared" si="54"/>
        <v>2305882.3529411703</v>
      </c>
      <c r="BD37" s="77">
        <f t="shared" si="54"/>
        <v>2188235.2941176407</v>
      </c>
      <c r="BE37" s="77">
        <f t="shared" si="54"/>
        <v>2070588.2352941113</v>
      </c>
      <c r="BF37" s="77">
        <f t="shared" si="54"/>
        <v>1952941.1764705819</v>
      </c>
      <c r="BG37" s="77">
        <f t="shared" si="54"/>
        <v>1835294.1176470525</v>
      </c>
      <c r="BH37" s="77">
        <f t="shared" si="54"/>
        <v>1717647.0588235231</v>
      </c>
      <c r="BI37" s="90">
        <f>Q37</f>
        <v>1600000</v>
      </c>
      <c r="BL37" s="100"/>
      <c r="BM37" s="82"/>
      <c r="BN37" s="82"/>
      <c r="BO37" s="82"/>
      <c r="BP37" s="82"/>
      <c r="BQ37" s="82"/>
      <c r="BR37" s="82">
        <v>0</v>
      </c>
      <c r="BS37" s="82">
        <f>((AB37-AA37)/AA37)*100</f>
        <v>-2.1008403361344579</v>
      </c>
      <c r="BT37" s="82">
        <f t="shared" ref="BT37" si="55">((AC37-AB37)/AB37)*100</f>
        <v>-2.1459227467811202</v>
      </c>
      <c r="BU37" s="82">
        <f t="shared" si="53"/>
        <v>-2.1929824561403555</v>
      </c>
      <c r="BV37" s="82">
        <f t="shared" si="53"/>
        <v>-2.2421524663677173</v>
      </c>
      <c r="BW37" s="82">
        <f t="shared" si="53"/>
        <v>-2.2935779816513806</v>
      </c>
      <c r="BX37" s="82">
        <f t="shared" si="53"/>
        <v>-2.3474178403755914</v>
      </c>
      <c r="BY37" s="82">
        <f t="shared" si="53"/>
        <v>-2.4038461538461586</v>
      </c>
      <c r="BZ37" s="82">
        <f t="shared" si="53"/>
        <v>-2.4630541871921237</v>
      </c>
      <c r="CA37" s="82">
        <f t="shared" si="53"/>
        <v>-2.5252525252525309</v>
      </c>
      <c r="CB37" s="82">
        <f t="shared" si="53"/>
        <v>-2.5906735751295398</v>
      </c>
      <c r="CC37" s="82">
        <f t="shared" si="53"/>
        <v>-2.6595744680851126</v>
      </c>
      <c r="CD37" s="82">
        <f t="shared" si="53"/>
        <v>-2.7322404371584765</v>
      </c>
      <c r="CE37" s="82">
        <f t="shared" si="53"/>
        <v>-2.8089887640449507</v>
      </c>
      <c r="CF37" s="82">
        <f t="shared" si="53"/>
        <v>-2.8901734104046319</v>
      </c>
      <c r="CG37" s="82">
        <f t="shared" si="53"/>
        <v>-2.9761904761904838</v>
      </c>
      <c r="CH37" s="82">
        <f t="shared" si="53"/>
        <v>-3.0674846625766956</v>
      </c>
      <c r="CI37" s="82">
        <f t="shared" si="53"/>
        <v>-3.1645569620253249</v>
      </c>
      <c r="CJ37" s="82">
        <f t="shared" si="53"/>
        <v>-3.2679738562091596</v>
      </c>
      <c r="CK37" s="82">
        <f t="shared" si="53"/>
        <v>-3.3783783783783883</v>
      </c>
      <c r="CL37" s="82">
        <f t="shared" ref="CL37:CZ37" si="56">((AU37-AT37)/AT37)*100</f>
        <v>-3.4965034965035073</v>
      </c>
      <c r="CM37" s="82">
        <f t="shared" si="56"/>
        <v>-3.6231884057971135</v>
      </c>
      <c r="CN37" s="82">
        <f t="shared" si="56"/>
        <v>-3.759398496240614</v>
      </c>
      <c r="CO37" s="82">
        <f t="shared" si="56"/>
        <v>-3.9062500000000133</v>
      </c>
      <c r="CP37" s="82">
        <f t="shared" si="56"/>
        <v>-4.0650406504065186</v>
      </c>
      <c r="CQ37" s="82">
        <f t="shared" si="56"/>
        <v>-4.2372881355932357</v>
      </c>
      <c r="CR37" s="82">
        <f t="shared" si="56"/>
        <v>-4.4247787610619644</v>
      </c>
      <c r="CS37" s="82">
        <f t="shared" si="56"/>
        <v>-4.6296296296296484</v>
      </c>
      <c r="CT37" s="82">
        <f t="shared" si="56"/>
        <v>-4.8543689320388559</v>
      </c>
      <c r="CU37" s="82">
        <f t="shared" si="56"/>
        <v>-5.1020408163265536</v>
      </c>
      <c r="CV37" s="82">
        <f t="shared" si="56"/>
        <v>-5.3763440860215201</v>
      </c>
      <c r="CW37" s="82">
        <f t="shared" si="56"/>
        <v>-5.6818181818181985</v>
      </c>
      <c r="CX37" s="82">
        <f t="shared" si="56"/>
        <v>-6.0240963855421876</v>
      </c>
      <c r="CY37" s="82">
        <f t="shared" si="56"/>
        <v>-6.4102564102564319</v>
      </c>
      <c r="CZ37" s="101">
        <f t="shared" si="56"/>
        <v>-6.8493150684928086</v>
      </c>
    </row>
    <row r="38" spans="1:104" s="67" customFormat="1" x14ac:dyDescent="0.25">
      <c r="A38" s="8" t="s">
        <v>69</v>
      </c>
      <c r="B38" s="9" t="s">
        <v>11</v>
      </c>
      <c r="C38" s="9">
        <v>2008</v>
      </c>
      <c r="D38" s="14">
        <v>1959431</v>
      </c>
      <c r="E38" s="13">
        <v>0.15</v>
      </c>
      <c r="F38" s="9">
        <v>2020</v>
      </c>
      <c r="G38" s="13">
        <v>0.3</v>
      </c>
      <c r="H38" s="9">
        <v>2035</v>
      </c>
      <c r="I38" s="9"/>
      <c r="J38" s="9"/>
      <c r="K38" s="9"/>
      <c r="L38" s="14"/>
      <c r="M38" s="36"/>
      <c r="N38" s="14"/>
      <c r="O38" s="36"/>
      <c r="P38" s="42"/>
      <c r="Q38" s="14"/>
      <c r="R38" s="45"/>
      <c r="S38" s="36"/>
      <c r="U38" s="91"/>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92"/>
      <c r="BL38" s="102"/>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103"/>
    </row>
    <row r="39" spans="1:104" x14ac:dyDescent="0.25">
      <c r="A39" s="6" t="s">
        <v>70</v>
      </c>
      <c r="B39" s="7" t="s">
        <v>71</v>
      </c>
      <c r="C39" s="7">
        <v>2008</v>
      </c>
      <c r="D39" s="18">
        <v>3382000</v>
      </c>
      <c r="E39" s="17">
        <v>0.3</v>
      </c>
      <c r="F39" s="7">
        <v>2020</v>
      </c>
      <c r="G39" s="17">
        <v>0.57999999999999996</v>
      </c>
      <c r="H39" s="7">
        <v>2030</v>
      </c>
      <c r="I39" s="17">
        <v>1</v>
      </c>
      <c r="J39" s="7">
        <v>2050</v>
      </c>
      <c r="K39" s="7">
        <v>2016</v>
      </c>
      <c r="L39" s="18">
        <v>3182000</v>
      </c>
      <c r="M39" s="37">
        <f>((L39-D39)/D39)*100</f>
        <v>-5.9136605558840918</v>
      </c>
      <c r="N39" s="18">
        <f>'[1] Cumulative Avoided Emissions'!$AP$90</f>
        <v>2737809.5238095224</v>
      </c>
      <c r="O39" s="37">
        <f>((L39-N39)/N39)*100</f>
        <v>16.224301666260889</v>
      </c>
      <c r="P39" s="41">
        <f>INDEX('[1] Cumulative Avoided Emissions'!$F:$F,MATCH(A39,'[1] Cumulative Avoided Emissions'!$A:$A,0))</f>
        <v>2050</v>
      </c>
      <c r="Q39" s="18">
        <f>INDEX('[1] Cumulative Avoided Emissions'!$H:$H,MATCH(A39,'[1] Cumulative Avoided Emissions'!$A:$A,0))</f>
        <v>0</v>
      </c>
      <c r="R39" s="44">
        <f t="shared" si="4"/>
        <v>-100</v>
      </c>
      <c r="S39" s="37">
        <f>AVERAGE(BS39:CZ39)</f>
        <v>-12.112382324839478</v>
      </c>
      <c r="U39" s="89"/>
      <c r="V39" s="77"/>
      <c r="W39" s="77"/>
      <c r="X39" s="77"/>
      <c r="Y39" s="77"/>
      <c r="Z39" s="77"/>
      <c r="AA39" s="77">
        <f>L39</f>
        <v>3182000</v>
      </c>
      <c r="AB39" s="77">
        <f>AA39-(($AA$39-$BI$39)/($BI$2-$AA$2))</f>
        <v>3088411.7647058824</v>
      </c>
      <c r="AC39" s="77">
        <f t="shared" ref="AC39:BH39" si="57">AB39-(($AA$39-$BI$39)/($BI$2-$AA$2))</f>
        <v>2994823.5294117648</v>
      </c>
      <c r="AD39" s="77">
        <f t="shared" si="57"/>
        <v>2901235.2941176472</v>
      </c>
      <c r="AE39" s="77">
        <f t="shared" si="57"/>
        <v>2807647.0588235296</v>
      </c>
      <c r="AF39" s="77">
        <f t="shared" si="57"/>
        <v>2714058.823529412</v>
      </c>
      <c r="AG39" s="77">
        <f t="shared" si="57"/>
        <v>2620470.5882352944</v>
      </c>
      <c r="AH39" s="77">
        <f t="shared" si="57"/>
        <v>2526882.3529411769</v>
      </c>
      <c r="AI39" s="77">
        <f t="shared" si="57"/>
        <v>2433294.1176470593</v>
      </c>
      <c r="AJ39" s="77">
        <f t="shared" si="57"/>
        <v>2339705.8823529417</v>
      </c>
      <c r="AK39" s="77">
        <f t="shared" si="57"/>
        <v>2246117.6470588241</v>
      </c>
      <c r="AL39" s="77">
        <f t="shared" si="57"/>
        <v>2152529.4117647065</v>
      </c>
      <c r="AM39" s="77">
        <f t="shared" si="57"/>
        <v>2058941.1764705889</v>
      </c>
      <c r="AN39" s="77">
        <f t="shared" si="57"/>
        <v>1965352.9411764713</v>
      </c>
      <c r="AO39" s="77">
        <f t="shared" si="57"/>
        <v>1871764.7058823537</v>
      </c>
      <c r="AP39" s="77">
        <f t="shared" si="57"/>
        <v>1778176.4705882361</v>
      </c>
      <c r="AQ39" s="77">
        <f t="shared" si="57"/>
        <v>1684588.2352941185</v>
      </c>
      <c r="AR39" s="77">
        <f t="shared" si="57"/>
        <v>1591000.0000000009</v>
      </c>
      <c r="AS39" s="77">
        <f t="shared" si="57"/>
        <v>1497411.7647058833</v>
      </c>
      <c r="AT39" s="77">
        <f t="shared" si="57"/>
        <v>1403823.5294117657</v>
      </c>
      <c r="AU39" s="77">
        <f t="shared" si="57"/>
        <v>1310235.2941176482</v>
      </c>
      <c r="AV39" s="77">
        <f t="shared" si="57"/>
        <v>1216647.0588235306</v>
      </c>
      <c r="AW39" s="77">
        <f t="shared" si="57"/>
        <v>1123058.823529413</v>
      </c>
      <c r="AX39" s="77">
        <f t="shared" si="57"/>
        <v>1029470.5882352954</v>
      </c>
      <c r="AY39" s="77">
        <f t="shared" si="57"/>
        <v>935882.35294117779</v>
      </c>
      <c r="AZ39" s="77">
        <f t="shared" si="57"/>
        <v>842294.11764706019</v>
      </c>
      <c r="BA39" s="77">
        <f t="shared" si="57"/>
        <v>748705.8823529426</v>
      </c>
      <c r="BB39" s="77">
        <f t="shared" si="57"/>
        <v>655117.64705882501</v>
      </c>
      <c r="BC39" s="77">
        <f t="shared" si="57"/>
        <v>561529.41176470742</v>
      </c>
      <c r="BD39" s="77">
        <f t="shared" si="57"/>
        <v>467941.17647058977</v>
      </c>
      <c r="BE39" s="77">
        <f t="shared" si="57"/>
        <v>374352.94117647212</v>
      </c>
      <c r="BF39" s="77">
        <f t="shared" si="57"/>
        <v>280764.70588235446</v>
      </c>
      <c r="BG39" s="77">
        <f t="shared" si="57"/>
        <v>187176.47058823681</v>
      </c>
      <c r="BH39" s="77">
        <f t="shared" si="57"/>
        <v>93588.235294119164</v>
      </c>
      <c r="BI39" s="90">
        <f>Q39</f>
        <v>0</v>
      </c>
      <c r="BL39" s="100"/>
      <c r="BM39" s="82"/>
      <c r="BN39" s="82"/>
      <c r="BO39" s="82"/>
      <c r="BP39" s="82"/>
      <c r="BQ39" s="82"/>
      <c r="BR39" s="82">
        <v>0</v>
      </c>
      <c r="BS39" s="82">
        <f>((AB39-AA39)/AA39)*100</f>
        <v>-2.9411764705882337</v>
      </c>
      <c r="BT39" s="82">
        <f t="shared" ref="BT39:CZ40" si="58">((AC39-AB39)/AB39)*100</f>
        <v>-3.0303030303030285</v>
      </c>
      <c r="BU39" s="82">
        <f t="shared" si="58"/>
        <v>-3.1249999999999978</v>
      </c>
      <c r="BV39" s="82">
        <f t="shared" si="58"/>
        <v>-3.2258064516129012</v>
      </c>
      <c r="BW39" s="82">
        <f t="shared" si="58"/>
        <v>-3.3333333333333313</v>
      </c>
      <c r="BX39" s="82">
        <f t="shared" si="58"/>
        <v>-3.4482758620689635</v>
      </c>
      <c r="BY39" s="82">
        <f t="shared" si="58"/>
        <v>-3.571428571428569</v>
      </c>
      <c r="BZ39" s="82">
        <f t="shared" si="58"/>
        <v>-3.7037037037037006</v>
      </c>
      <c r="CA39" s="82">
        <f t="shared" si="58"/>
        <v>-3.8461538461538427</v>
      </c>
      <c r="CB39" s="82">
        <f t="shared" si="58"/>
        <v>-3.9999999999999964</v>
      </c>
      <c r="CC39" s="82">
        <f t="shared" si="58"/>
        <v>-4.1666666666666625</v>
      </c>
      <c r="CD39" s="82">
        <f t="shared" si="58"/>
        <v>-4.347826086956518</v>
      </c>
      <c r="CE39" s="82">
        <f t="shared" si="58"/>
        <v>-4.5454545454545414</v>
      </c>
      <c r="CF39" s="82">
        <f t="shared" si="58"/>
        <v>-4.7619047619047574</v>
      </c>
      <c r="CG39" s="82">
        <f t="shared" si="58"/>
        <v>-4.9999999999999947</v>
      </c>
      <c r="CH39" s="82">
        <f t="shared" si="58"/>
        <v>-5.2631578947368363</v>
      </c>
      <c r="CI39" s="82">
        <f t="shared" si="58"/>
        <v>-5.55555555555555</v>
      </c>
      <c r="CJ39" s="82">
        <f t="shared" si="58"/>
        <v>-5.8823529411764639</v>
      </c>
      <c r="CK39" s="82">
        <f t="shared" si="58"/>
        <v>-6.249999999999992</v>
      </c>
      <c r="CL39" s="82">
        <f t="shared" si="58"/>
        <v>-6.6666666666666581</v>
      </c>
      <c r="CM39" s="82">
        <f t="shared" si="58"/>
        <v>-7.1428571428571326</v>
      </c>
      <c r="CN39" s="82">
        <f t="shared" si="58"/>
        <v>-7.6923076923076801</v>
      </c>
      <c r="CO39" s="82">
        <f t="shared" si="58"/>
        <v>-8.3333333333333197</v>
      </c>
      <c r="CP39" s="82">
        <f t="shared" si="58"/>
        <v>-9.090909090909074</v>
      </c>
      <c r="CQ39" s="82">
        <f t="shared" si="58"/>
        <v>-9.9999999999999805</v>
      </c>
      <c r="CR39" s="82">
        <f t="shared" si="58"/>
        <v>-11.111111111111088</v>
      </c>
      <c r="CS39" s="82">
        <f t="shared" si="58"/>
        <v>-12.49999999999997</v>
      </c>
      <c r="CT39" s="82">
        <f t="shared" si="58"/>
        <v>-14.285714285714246</v>
      </c>
      <c r="CU39" s="82">
        <f t="shared" si="58"/>
        <v>-16.666666666666622</v>
      </c>
      <c r="CV39" s="82">
        <f t="shared" si="58"/>
        <v>-19.999999999999936</v>
      </c>
      <c r="CW39" s="82">
        <f t="shared" si="58"/>
        <v>-24.999999999999901</v>
      </c>
      <c r="CX39" s="82">
        <f t="shared" si="58"/>
        <v>-33.333333333333151</v>
      </c>
      <c r="CY39" s="82">
        <f t="shared" si="58"/>
        <v>-49.999999999999595</v>
      </c>
      <c r="CZ39" s="101">
        <f t="shared" si="58"/>
        <v>-100</v>
      </c>
    </row>
    <row r="40" spans="1:104" x14ac:dyDescent="0.25">
      <c r="A40" s="6" t="s">
        <v>72</v>
      </c>
      <c r="B40" s="7" t="s">
        <v>43</v>
      </c>
      <c r="C40" s="7">
        <v>2005</v>
      </c>
      <c r="D40" s="18">
        <v>8081418</v>
      </c>
      <c r="E40" s="17">
        <v>0.25</v>
      </c>
      <c r="F40" s="7">
        <v>2020</v>
      </c>
      <c r="G40" s="17">
        <v>0.8</v>
      </c>
      <c r="H40" s="7">
        <v>2050</v>
      </c>
      <c r="I40" s="7"/>
      <c r="J40" s="7"/>
      <c r="K40" s="7">
        <v>2015</v>
      </c>
      <c r="L40" s="18">
        <v>7200000</v>
      </c>
      <c r="M40" s="37">
        <f>((L40-D40)/D40)*100</f>
        <v>-10.906724537698706</v>
      </c>
      <c r="N40" s="18">
        <f>'[1] Cumulative Avoided Emissions'!$AO$91</f>
        <v>6644721.4666666668</v>
      </c>
      <c r="O40" s="37">
        <f>((L40-N40)/N40)*100</f>
        <v>8.3566863730691399</v>
      </c>
      <c r="P40" s="41">
        <f>INDEX('[1] Cumulative Avoided Emissions'!$F:$F,MATCH(A40,'[1] Cumulative Avoided Emissions'!$A:$A,0))</f>
        <v>2050</v>
      </c>
      <c r="Q40" s="18">
        <f>INDEX('[1] Cumulative Avoided Emissions'!$H:$H,MATCH(A40,'[1] Cumulative Avoided Emissions'!$A:$A,0))</f>
        <v>1616283.5999999996</v>
      </c>
      <c r="R40" s="44">
        <f t="shared" si="4"/>
        <v>-77.551616666666661</v>
      </c>
      <c r="S40" s="37">
        <f>AVERAGE(BR40:CZ40)</f>
        <v>-4.16128067107761</v>
      </c>
      <c r="U40" s="89"/>
      <c r="V40" s="77"/>
      <c r="W40" s="77"/>
      <c r="X40" s="77"/>
      <c r="Y40" s="77"/>
      <c r="Z40" s="77">
        <f>L40</f>
        <v>7200000</v>
      </c>
      <c r="AA40" s="77">
        <f>Z40-(($Z$40-$BI$40)/($BI$2-$Z$2))</f>
        <v>7040465.2457142854</v>
      </c>
      <c r="AB40" s="77">
        <f t="shared" ref="AB40:BH40" si="59">AA40-(($Z$40-$BI$40)/($BI$2-$Z$2))</f>
        <v>6880930.4914285708</v>
      </c>
      <c r="AC40" s="77">
        <f t="shared" si="59"/>
        <v>6721395.7371428562</v>
      </c>
      <c r="AD40" s="77">
        <f t="shared" si="59"/>
        <v>6561860.9828571416</v>
      </c>
      <c r="AE40" s="77">
        <f t="shared" si="59"/>
        <v>6402326.2285714271</v>
      </c>
      <c r="AF40" s="77">
        <f t="shared" si="59"/>
        <v>6242791.4742857125</v>
      </c>
      <c r="AG40" s="77">
        <f t="shared" si="59"/>
        <v>6083256.7199999979</v>
      </c>
      <c r="AH40" s="77">
        <f t="shared" si="59"/>
        <v>5923721.9657142833</v>
      </c>
      <c r="AI40" s="77">
        <f t="shared" si="59"/>
        <v>5764187.2114285687</v>
      </c>
      <c r="AJ40" s="77">
        <f t="shared" si="59"/>
        <v>5604652.4571428541</v>
      </c>
      <c r="AK40" s="77">
        <f t="shared" si="59"/>
        <v>5445117.7028571395</v>
      </c>
      <c r="AL40" s="77">
        <f t="shared" si="59"/>
        <v>5285582.9485714249</v>
      </c>
      <c r="AM40" s="77">
        <f t="shared" si="59"/>
        <v>5126048.1942857103</v>
      </c>
      <c r="AN40" s="77">
        <f t="shared" si="59"/>
        <v>4966513.4399999958</v>
      </c>
      <c r="AO40" s="77">
        <f t="shared" si="59"/>
        <v>4806978.6857142812</v>
      </c>
      <c r="AP40" s="77">
        <f t="shared" si="59"/>
        <v>4647443.9314285666</v>
      </c>
      <c r="AQ40" s="77">
        <f t="shared" si="59"/>
        <v>4487909.177142852</v>
      </c>
      <c r="AR40" s="77">
        <f t="shared" si="59"/>
        <v>4328374.4228571374</v>
      </c>
      <c r="AS40" s="77">
        <f t="shared" si="59"/>
        <v>4168839.6685714233</v>
      </c>
      <c r="AT40" s="77">
        <f t="shared" si="59"/>
        <v>4009304.9142857092</v>
      </c>
      <c r="AU40" s="77">
        <f t="shared" si="59"/>
        <v>3849770.159999995</v>
      </c>
      <c r="AV40" s="77">
        <f t="shared" si="59"/>
        <v>3690235.4057142809</v>
      </c>
      <c r="AW40" s="77">
        <f t="shared" si="59"/>
        <v>3530700.6514285668</v>
      </c>
      <c r="AX40" s="77">
        <f t="shared" si="59"/>
        <v>3371165.8971428527</v>
      </c>
      <c r="AY40" s="77">
        <f t="shared" si="59"/>
        <v>3211631.1428571385</v>
      </c>
      <c r="AZ40" s="77">
        <f t="shared" si="59"/>
        <v>3052096.3885714244</v>
      </c>
      <c r="BA40" s="77">
        <f t="shared" si="59"/>
        <v>2892561.6342857103</v>
      </c>
      <c r="BB40" s="77">
        <f t="shared" si="59"/>
        <v>2733026.8799999962</v>
      </c>
      <c r="BC40" s="77">
        <f t="shared" si="59"/>
        <v>2573492.125714282</v>
      </c>
      <c r="BD40" s="77">
        <f t="shared" si="59"/>
        <v>2413957.3714285679</v>
      </c>
      <c r="BE40" s="77">
        <f t="shared" si="59"/>
        <v>2254422.6171428538</v>
      </c>
      <c r="BF40" s="77">
        <f t="shared" si="59"/>
        <v>2094887.8628571394</v>
      </c>
      <c r="BG40" s="77">
        <f t="shared" si="59"/>
        <v>1935353.1085714251</v>
      </c>
      <c r="BH40" s="77">
        <f t="shared" si="59"/>
        <v>1775818.3542857107</v>
      </c>
      <c r="BI40" s="90">
        <f>Q40</f>
        <v>1616283.5999999996</v>
      </c>
      <c r="BL40" s="100"/>
      <c r="BM40" s="82"/>
      <c r="BN40" s="82"/>
      <c r="BO40" s="82"/>
      <c r="BP40" s="82"/>
      <c r="BQ40" s="82">
        <v>0</v>
      </c>
      <c r="BR40" s="82">
        <f>((AA40-Z40)/Z40)*100</f>
        <v>-2.2157604761904803</v>
      </c>
      <c r="BS40" s="82">
        <f t="shared" ref="BS40" si="60">((AB40-AA40)/AA40)*100</f>
        <v>-2.265968919920847</v>
      </c>
      <c r="BT40" s="82">
        <f t="shared" si="58"/>
        <v>-2.3185055347448089</v>
      </c>
      <c r="BU40" s="82">
        <f t="shared" si="58"/>
        <v>-2.3735361006065374</v>
      </c>
      <c r="BV40" s="82">
        <f t="shared" si="58"/>
        <v>-2.4312425195001701</v>
      </c>
      <c r="BW40" s="82">
        <f t="shared" si="58"/>
        <v>-2.4918248241360255</v>
      </c>
      <c r="BX40" s="82">
        <f t="shared" si="58"/>
        <v>-2.5555034945960329</v>
      </c>
      <c r="BY40" s="82">
        <f t="shared" si="58"/>
        <v>-2.6225221395179696</v>
      </c>
      <c r="BZ40" s="82">
        <f t="shared" si="58"/>
        <v>-2.6931506105296732</v>
      </c>
      <c r="CA40" s="82">
        <f t="shared" si="58"/>
        <v>-2.7676886338703119</v>
      </c>
      <c r="CB40" s="82">
        <f t="shared" si="58"/>
        <v>-2.8464700622497188</v>
      </c>
      <c r="CC40" s="82">
        <f t="shared" si="58"/>
        <v>-2.9298678741508963</v>
      </c>
      <c r="CD40" s="82">
        <f t="shared" si="58"/>
        <v>-3.0183000784962286</v>
      </c>
      <c r="CE40" s="82">
        <f t="shared" si="58"/>
        <v>-3.1122367219168328</v>
      </c>
      <c r="CF40" s="82">
        <f t="shared" si="58"/>
        <v>-3.2122082465504151</v>
      </c>
      <c r="CG40" s="82">
        <f t="shared" si="58"/>
        <v>-3.3188155121184795</v>
      </c>
      <c r="CH40" s="82">
        <f t="shared" si="58"/>
        <v>-3.4327418821957814</v>
      </c>
      <c r="CI40" s="82">
        <f t="shared" si="58"/>
        <v>-3.5547678883127389</v>
      </c>
      <c r="CJ40" s="82">
        <f t="shared" si="58"/>
        <v>-3.6857891369851981</v>
      </c>
      <c r="CK40" s="82">
        <f t="shared" si="58"/>
        <v>-3.8268383283827139</v>
      </c>
      <c r="CL40" s="82">
        <f t="shared" si="58"/>
        <v>-3.9791125318822638</v>
      </c>
      <c r="CM40" s="82">
        <f t="shared" si="58"/>
        <v>-4.144007243427601</v>
      </c>
      <c r="CN40" s="82">
        <f t="shared" si="58"/>
        <v>-4.3231592770118858</v>
      </c>
      <c r="CO40" s="82">
        <f t="shared" si="58"/>
        <v>-4.5185012844735031</v>
      </c>
      <c r="CP40" s="82">
        <f t="shared" si="58"/>
        <v>-4.7323317556375324</v>
      </c>
      <c r="CQ40" s="82">
        <f t="shared" si="58"/>
        <v>-4.9674058816040887</v>
      </c>
      <c r="CR40" s="82">
        <f t="shared" si="58"/>
        <v>-5.2270549148805401</v>
      </c>
      <c r="CS40" s="82">
        <f t="shared" si="58"/>
        <v>-5.5153450282524288</v>
      </c>
      <c r="CT40" s="82">
        <f t="shared" si="58"/>
        <v>-5.8372918119895827</v>
      </c>
      <c r="CU40" s="82">
        <f t="shared" si="58"/>
        <v>-6.1991545531321437</v>
      </c>
      <c r="CV40" s="82">
        <f t="shared" si="58"/>
        <v>-6.6088472055868266</v>
      </c>
      <c r="CW40" s="82">
        <f t="shared" si="58"/>
        <v>-7.076523854604555</v>
      </c>
      <c r="CX40" s="82">
        <f t="shared" si="58"/>
        <v>-7.6154316951424246</v>
      </c>
      <c r="CY40" s="82">
        <f t="shared" si="58"/>
        <v>-8.2431858857774252</v>
      </c>
      <c r="CZ40" s="101">
        <f t="shared" si="58"/>
        <v>-8.9837315793416792</v>
      </c>
    </row>
    <row r="41" spans="1:104" s="76" customFormat="1" x14ac:dyDescent="0.25">
      <c r="A41" s="22" t="s">
        <v>73</v>
      </c>
      <c r="B41" s="23" t="s">
        <v>52</v>
      </c>
      <c r="C41" s="23">
        <v>2015</v>
      </c>
      <c r="D41" s="24">
        <v>3900000</v>
      </c>
      <c r="E41" s="23" t="s">
        <v>41</v>
      </c>
      <c r="F41" s="23">
        <v>2050</v>
      </c>
      <c r="G41" s="23"/>
      <c r="H41" s="23"/>
      <c r="I41" s="23"/>
      <c r="J41" s="23"/>
      <c r="K41" s="30"/>
      <c r="L41" s="24"/>
      <c r="M41" s="38"/>
      <c r="N41" s="24"/>
      <c r="O41" s="38"/>
      <c r="P41" s="43"/>
      <c r="Q41" s="24"/>
      <c r="R41" s="46"/>
      <c r="S41" s="38"/>
      <c r="U41" s="93"/>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94"/>
      <c r="BL41" s="104"/>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105"/>
    </row>
    <row r="42" spans="1:104" s="76" customFormat="1" x14ac:dyDescent="0.25">
      <c r="A42" s="22" t="s">
        <v>74</v>
      </c>
      <c r="B42" s="23" t="s">
        <v>39</v>
      </c>
      <c r="C42" s="23">
        <v>2016</v>
      </c>
      <c r="D42" s="24">
        <v>2693166</v>
      </c>
      <c r="E42" s="25">
        <v>0.2</v>
      </c>
      <c r="F42" s="23">
        <v>2020</v>
      </c>
      <c r="G42" s="25">
        <v>0.8</v>
      </c>
      <c r="H42" s="23">
        <v>2050</v>
      </c>
      <c r="I42" s="23"/>
      <c r="J42" s="23"/>
      <c r="K42" s="30"/>
      <c r="L42" s="24"/>
      <c r="M42" s="38"/>
      <c r="N42" s="24"/>
      <c r="O42" s="38"/>
      <c r="P42" s="43"/>
      <c r="Q42" s="24"/>
      <c r="R42" s="46"/>
      <c r="S42" s="38"/>
      <c r="U42" s="93"/>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94"/>
      <c r="BL42" s="104"/>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105"/>
    </row>
    <row r="43" spans="1:104" s="67" customFormat="1" x14ac:dyDescent="0.25">
      <c r="A43" s="8" t="s">
        <v>75</v>
      </c>
      <c r="B43" s="9" t="s">
        <v>11</v>
      </c>
      <c r="C43" s="9">
        <v>2005</v>
      </c>
      <c r="D43" s="14">
        <v>2360932</v>
      </c>
      <c r="E43" s="13">
        <v>0.1</v>
      </c>
      <c r="F43" s="9">
        <v>2020</v>
      </c>
      <c r="G43" s="9"/>
      <c r="H43" s="9"/>
      <c r="I43" s="9"/>
      <c r="J43" s="9"/>
      <c r="K43" s="9"/>
      <c r="L43" s="14"/>
      <c r="M43" s="36"/>
      <c r="N43" s="14"/>
      <c r="O43" s="36"/>
      <c r="P43" s="42"/>
      <c r="Q43" s="14"/>
      <c r="R43" s="45"/>
      <c r="S43" s="36"/>
      <c r="U43" s="91"/>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92"/>
      <c r="BL43" s="102"/>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103"/>
    </row>
    <row r="44" spans="1:104" s="67" customFormat="1" x14ac:dyDescent="0.25">
      <c r="A44" s="8" t="s">
        <v>76</v>
      </c>
      <c r="B44" s="9" t="s">
        <v>39</v>
      </c>
      <c r="C44" s="9">
        <v>2009</v>
      </c>
      <c r="D44" s="14">
        <v>8972139</v>
      </c>
      <c r="E44" s="13">
        <v>0.13</v>
      </c>
      <c r="F44" s="9">
        <v>2025</v>
      </c>
      <c r="G44" s="9"/>
      <c r="H44" s="9"/>
      <c r="I44" s="9"/>
      <c r="J44" s="9"/>
      <c r="K44" s="9"/>
      <c r="L44" s="14"/>
      <c r="M44" s="36"/>
      <c r="N44" s="14"/>
      <c r="O44" s="36"/>
      <c r="P44" s="42"/>
      <c r="Q44" s="14"/>
      <c r="R44" s="45"/>
      <c r="S44" s="36"/>
      <c r="U44" s="91"/>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92"/>
      <c r="BL44" s="102"/>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103"/>
    </row>
    <row r="45" spans="1:104" x14ac:dyDescent="0.25">
      <c r="A45" s="6" t="s">
        <v>77</v>
      </c>
      <c r="B45" s="7" t="s">
        <v>24</v>
      </c>
      <c r="C45" s="7">
        <v>1990</v>
      </c>
      <c r="D45" s="18">
        <v>4890409</v>
      </c>
      <c r="E45" s="17">
        <v>7.0000000000000007E-2</v>
      </c>
      <c r="F45" s="7">
        <v>2020</v>
      </c>
      <c r="G45" s="7"/>
      <c r="H45" s="7"/>
      <c r="I45" s="7"/>
      <c r="J45" s="7"/>
      <c r="K45" s="7">
        <v>2014</v>
      </c>
      <c r="L45" s="18">
        <v>6799386</v>
      </c>
      <c r="M45" s="37">
        <f>((L45-D45)/D45)*100</f>
        <v>39.035119557484862</v>
      </c>
      <c r="N45" s="18">
        <f>'[1] Cumulative Avoided Emissions'!$AN$97</f>
        <v>4616546.0960000008</v>
      </c>
      <c r="O45" s="37">
        <f>((L45-N45)/N45)*100</f>
        <v>47.28296563292885</v>
      </c>
      <c r="P45" s="41">
        <f>INDEX('[1] Cumulative Avoided Emissions'!$F:$F,MATCH(A45,'[1] Cumulative Avoided Emissions'!$A:$A,0))</f>
        <v>2020</v>
      </c>
      <c r="Q45" s="18">
        <f>INDEX('[1] Cumulative Avoided Emissions'!$H:$H,MATCH(A45,'[1] Cumulative Avoided Emissions'!$A:$A,0))</f>
        <v>4548080.37</v>
      </c>
      <c r="R45" s="44">
        <f t="shared" si="4"/>
        <v>-33.110425411941605</v>
      </c>
      <c r="S45" s="37">
        <f>AVERAGE(BQ45:BV45)</f>
        <v>-6.4797015066448873</v>
      </c>
      <c r="U45" s="89"/>
      <c r="V45" s="77"/>
      <c r="W45" s="77"/>
      <c r="X45" s="77"/>
      <c r="Y45" s="77">
        <f>L45</f>
        <v>6799386</v>
      </c>
      <c r="Z45" s="77">
        <f>Y45-(($Y$45-$AE$45)/($AE$2-$Y$2))</f>
        <v>6424168.3949999996</v>
      </c>
      <c r="AA45" s="77">
        <f t="shared" ref="AA45:AD45" si="61">Z45-(($Y$45-$AE$45)/($AE$2-$Y$2))</f>
        <v>6048950.7899999991</v>
      </c>
      <c r="AB45" s="77">
        <f t="shared" si="61"/>
        <v>5673733.1849999987</v>
      </c>
      <c r="AC45" s="77">
        <f t="shared" si="61"/>
        <v>5298515.5799999982</v>
      </c>
      <c r="AD45" s="77">
        <f t="shared" si="61"/>
        <v>4923297.9749999978</v>
      </c>
      <c r="AE45" s="77">
        <f>Q45</f>
        <v>4548080.37</v>
      </c>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90"/>
      <c r="BL45" s="100"/>
      <c r="BM45" s="82"/>
      <c r="BN45" s="82"/>
      <c r="BO45" s="82"/>
      <c r="BP45" s="82">
        <v>0</v>
      </c>
      <c r="BQ45" s="82">
        <f>((Z45-Y45)/Y45)*100</f>
        <v>-5.518404235323608</v>
      </c>
      <c r="BR45" s="82">
        <f t="shared" ref="BR45:BV46" si="62">((AA45-Z45)/Z45)*100</f>
        <v>-5.8407187036385348</v>
      </c>
      <c r="BS45" s="82">
        <f t="shared" si="62"/>
        <v>-6.2030196314425714</v>
      </c>
      <c r="BT45" s="82">
        <f t="shared" si="62"/>
        <v>-6.6132402206009004</v>
      </c>
      <c r="BU45" s="82">
        <f t="shared" si="62"/>
        <v>-7.0815608510487875</v>
      </c>
      <c r="BV45" s="82">
        <f t="shared" si="62"/>
        <v>-7.6212653978149234</v>
      </c>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101"/>
    </row>
    <row r="46" spans="1:104" ht="15.75" thickBot="1" x14ac:dyDescent="0.3">
      <c r="A46" s="6" t="s">
        <v>78</v>
      </c>
      <c r="B46" s="7" t="s">
        <v>79</v>
      </c>
      <c r="C46" s="7">
        <v>2006</v>
      </c>
      <c r="D46" s="48">
        <v>10640000</v>
      </c>
      <c r="E46" s="17">
        <v>0.5</v>
      </c>
      <c r="F46" s="7">
        <v>2032</v>
      </c>
      <c r="G46" s="17">
        <v>0.8</v>
      </c>
      <c r="H46" s="7">
        <v>2050</v>
      </c>
      <c r="I46" s="7"/>
      <c r="J46" s="7"/>
      <c r="K46" s="7">
        <v>2016</v>
      </c>
      <c r="L46" s="18">
        <v>7520000</v>
      </c>
      <c r="M46" s="37">
        <f>((L46-D46)/D46)*100</f>
        <v>-29.323308270676691</v>
      </c>
      <c r="N46" s="18">
        <f>'[1] Cumulative Avoided Emissions'!$AP$100</f>
        <v>8803291.8181818165</v>
      </c>
      <c r="O46" s="37">
        <f>((L46-N46)/N46)*100</f>
        <v>-14.577408595400401</v>
      </c>
      <c r="P46" s="41">
        <f>INDEX('[1] Cumulative Avoided Emissions'!$F:$F,MATCH(A46,'[1] Cumulative Avoided Emissions'!$A:$A,0))</f>
        <v>2050</v>
      </c>
      <c r="Q46" s="18">
        <f>INDEX('[1] Cumulative Avoided Emissions'!$H:$H,MATCH(A46,'[1] Cumulative Avoided Emissions'!$A:$A,0))</f>
        <v>2020379</v>
      </c>
      <c r="R46" s="44">
        <f t="shared" si="4"/>
        <v>-73.133257978723407</v>
      </c>
      <c r="S46" s="37">
        <f>AVERAGE(BS46:CZ46)</f>
        <v>-3.7808843053806425</v>
      </c>
      <c r="U46" s="97"/>
      <c r="V46" s="98"/>
      <c r="W46" s="98"/>
      <c r="X46" s="98"/>
      <c r="Y46" s="98"/>
      <c r="Z46" s="98"/>
      <c r="AA46" s="98">
        <f>L46</f>
        <v>7520000</v>
      </c>
      <c r="AB46" s="98">
        <f>AA46-(($AA$46-$BI$46)/($BI$2-$AA$2))</f>
        <v>7358246.4411764704</v>
      </c>
      <c r="AC46" s="98">
        <f t="shared" ref="AC46:BH46" si="63">AB46-(($AA$46-$BI$46)/($BI$2-$AA$2))</f>
        <v>7196492.8823529407</v>
      </c>
      <c r="AD46" s="98">
        <f t="shared" si="63"/>
        <v>7034739.3235294111</v>
      </c>
      <c r="AE46" s="98">
        <f t="shared" si="63"/>
        <v>6872985.7647058815</v>
      </c>
      <c r="AF46" s="98">
        <f t="shared" si="63"/>
        <v>6711232.2058823518</v>
      </c>
      <c r="AG46" s="98">
        <f t="shared" si="63"/>
        <v>6549478.6470588222</v>
      </c>
      <c r="AH46" s="98">
        <f t="shared" si="63"/>
        <v>6387725.0882352926</v>
      </c>
      <c r="AI46" s="98">
        <f t="shared" si="63"/>
        <v>6225971.529411763</v>
      </c>
      <c r="AJ46" s="98">
        <f t="shared" si="63"/>
        <v>6064217.9705882333</v>
      </c>
      <c r="AK46" s="98">
        <f t="shared" si="63"/>
        <v>5902464.4117647037</v>
      </c>
      <c r="AL46" s="98">
        <f t="shared" si="63"/>
        <v>5740710.8529411741</v>
      </c>
      <c r="AM46" s="98">
        <f t="shared" si="63"/>
        <v>5578957.2941176444</v>
      </c>
      <c r="AN46" s="98">
        <f t="shared" si="63"/>
        <v>5417203.7352941148</v>
      </c>
      <c r="AO46" s="98">
        <f t="shared" si="63"/>
        <v>5255450.1764705852</v>
      </c>
      <c r="AP46" s="98">
        <f t="shared" si="63"/>
        <v>5093696.6176470555</v>
      </c>
      <c r="AQ46" s="98">
        <f t="shared" si="63"/>
        <v>4931943.0588235259</v>
      </c>
      <c r="AR46" s="98">
        <f t="shared" si="63"/>
        <v>4770189.4999999963</v>
      </c>
      <c r="AS46" s="98">
        <f t="shared" si="63"/>
        <v>4608435.9411764666</v>
      </c>
      <c r="AT46" s="98">
        <f t="shared" si="63"/>
        <v>4446682.382352937</v>
      </c>
      <c r="AU46" s="98">
        <f t="shared" si="63"/>
        <v>4284928.8235294074</v>
      </c>
      <c r="AV46" s="98">
        <f t="shared" si="63"/>
        <v>4123175.2647058778</v>
      </c>
      <c r="AW46" s="98">
        <f t="shared" si="63"/>
        <v>3961421.7058823481</v>
      </c>
      <c r="AX46" s="98">
        <f t="shared" si="63"/>
        <v>3799668.1470588185</v>
      </c>
      <c r="AY46" s="98">
        <f t="shared" si="63"/>
        <v>3637914.5882352889</v>
      </c>
      <c r="AZ46" s="98">
        <f t="shared" si="63"/>
        <v>3476161.0294117592</v>
      </c>
      <c r="BA46" s="98">
        <f t="shared" si="63"/>
        <v>3314407.4705882296</v>
      </c>
      <c r="BB46" s="98">
        <f t="shared" si="63"/>
        <v>3152653.9117647</v>
      </c>
      <c r="BC46" s="98">
        <f t="shared" si="63"/>
        <v>2990900.3529411703</v>
      </c>
      <c r="BD46" s="98">
        <f t="shared" si="63"/>
        <v>2829146.7941176407</v>
      </c>
      <c r="BE46" s="98">
        <f t="shared" si="63"/>
        <v>2667393.2352941111</v>
      </c>
      <c r="BF46" s="98">
        <f t="shared" si="63"/>
        <v>2505639.6764705814</v>
      </c>
      <c r="BG46" s="98">
        <f t="shared" si="63"/>
        <v>2343886.1176470518</v>
      </c>
      <c r="BH46" s="98">
        <f t="shared" si="63"/>
        <v>2182132.5588235222</v>
      </c>
      <c r="BI46" s="99">
        <f>Q46</f>
        <v>2020379</v>
      </c>
      <c r="BL46" s="108"/>
      <c r="BM46" s="109"/>
      <c r="BN46" s="109"/>
      <c r="BO46" s="109"/>
      <c r="BP46" s="109"/>
      <c r="BQ46" s="109"/>
      <c r="BR46" s="109">
        <v>0</v>
      </c>
      <c r="BS46" s="109">
        <f>((AB46-AA46)/AA46)*100</f>
        <v>-2.1509781758448088</v>
      </c>
      <c r="BT46" s="109">
        <f t="shared" si="62"/>
        <v>-2.1982623185649612</v>
      </c>
      <c r="BU46" s="109">
        <f t="shared" si="62"/>
        <v>-2.2476720462015276</v>
      </c>
      <c r="BV46" s="109">
        <f t="shared" si="62"/>
        <v>-2.2993539829188152</v>
      </c>
      <c r="BW46" s="109">
        <f t="shared" ref="BW46:CZ46" si="64">((AF46-AE46)/AE46)*100</f>
        <v>-2.3534685558955415</v>
      </c>
      <c r="BX46" s="109">
        <f t="shared" si="64"/>
        <v>-2.4101916587203416</v>
      </c>
      <c r="BY46" s="109">
        <f t="shared" si="64"/>
        <v>-2.4697165612742076</v>
      </c>
      <c r="BZ46" s="109">
        <f t="shared" si="64"/>
        <v>-2.532256109791609</v>
      </c>
      <c r="CA46" s="109">
        <f t="shared" si="64"/>
        <v>-2.5980452698731229</v>
      </c>
      <c r="CB46" s="109">
        <f t="shared" si="64"/>
        <v>-2.6673440764834417</v>
      </c>
      <c r="CC46" s="109">
        <f t="shared" si="64"/>
        <v>-2.7404410690071228</v>
      </c>
      <c r="CD46" s="109">
        <f t="shared" si="64"/>
        <v>-2.8176573070329338</v>
      </c>
      <c r="CE46" s="109">
        <f t="shared" si="64"/>
        <v>-2.8993510847283197</v>
      </c>
      <c r="CF46" s="109">
        <f t="shared" si="64"/>
        <v>-2.9859234898195606</v>
      </c>
      <c r="CG46" s="109">
        <f t="shared" si="64"/>
        <v>-3.0778249891460074</v>
      </c>
      <c r="CH46" s="109">
        <f t="shared" si="64"/>
        <v>-3.1755632689849689</v>
      </c>
      <c r="CI46" s="109">
        <f t="shared" si="64"/>
        <v>-3.2797126182173439</v>
      </c>
      <c r="CJ46" s="109">
        <f t="shared" si="64"/>
        <v>-3.390925220550038</v>
      </c>
      <c r="CK46" s="109">
        <f t="shared" si="64"/>
        <v>-3.5099448248430312</v>
      </c>
      <c r="CL46" s="109">
        <f t="shared" si="64"/>
        <v>-3.6376233990865487</v>
      </c>
      <c r="CM46" s="109">
        <f t="shared" si="64"/>
        <v>-3.7749415564456581</v>
      </c>
      <c r="CN46" s="109">
        <f t="shared" si="64"/>
        <v>-3.9230337892286555</v>
      </c>
      <c r="CO46" s="109">
        <f t="shared" si="64"/>
        <v>-4.083219885005942</v>
      </c>
      <c r="CP46" s="109">
        <f t="shared" si="64"/>
        <v>-4.2570443671176132</v>
      </c>
      <c r="CQ46" s="109">
        <f t="shared" si="64"/>
        <v>-4.4463264571033934</v>
      </c>
      <c r="CR46" s="109">
        <f t="shared" si="64"/>
        <v>-4.6532239863152078</v>
      </c>
      <c r="CS46" s="109">
        <f t="shared" si="64"/>
        <v>-4.8803160220617698</v>
      </c>
      <c r="CT46" s="109">
        <f t="shared" si="64"/>
        <v>-5.1307109296049553</v>
      </c>
      <c r="CU46" s="109">
        <f t="shared" si="64"/>
        <v>-5.4081894993414128</v>
      </c>
      <c r="CV46" s="109">
        <f t="shared" si="64"/>
        <v>-5.7173971728807951</v>
      </c>
      <c r="CW46" s="109">
        <f t="shared" si="64"/>
        <v>-6.0641062098852636</v>
      </c>
      <c r="CX46" s="109">
        <f t="shared" si="64"/>
        <v>-6.4555794012399277</v>
      </c>
      <c r="CY46" s="109">
        <f t="shared" si="64"/>
        <v>-6.9010843831401063</v>
      </c>
      <c r="CZ46" s="110">
        <f t="shared" si="64"/>
        <v>-7.4126366965868566</v>
      </c>
    </row>
    <row r="47" spans="1:104" x14ac:dyDescent="0.25">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row>
    <row r="48" spans="1:104" x14ac:dyDescent="0.25">
      <c r="C48" s="4">
        <f>MODE(C2:C46)</f>
        <v>2005</v>
      </c>
      <c r="D48" s="12">
        <f>MEDIAN(C2:C46)</f>
        <v>2006</v>
      </c>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row>
    <row r="49" spans="1:61" ht="15.75" thickBot="1" x14ac:dyDescent="0.3">
      <c r="C49" s="4">
        <f>MAX(C2:C46)</f>
        <v>2016</v>
      </c>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row>
    <row r="50" spans="1:61" x14ac:dyDescent="0.25">
      <c r="A50" s="56" t="s">
        <v>161</v>
      </c>
      <c r="B50" s="57">
        <f>AVERAGE(M2:M46)</f>
        <v>-9.8697847207467202</v>
      </c>
      <c r="S50" s="86">
        <f>AVERAGE(S3:S46)</f>
        <v>-4.6878187227416257</v>
      </c>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row>
    <row r="51" spans="1:61" x14ac:dyDescent="0.25">
      <c r="A51" s="58" t="s">
        <v>162</v>
      </c>
      <c r="B51" s="59">
        <f>AVERAGE(O2:O46)</f>
        <v>6.7612891753497202</v>
      </c>
      <c r="D51" s="10"/>
      <c r="S51" s="86">
        <f>MEDIAN(S3:S46)</f>
        <v>-4.2938606265988861</v>
      </c>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row>
    <row r="52" spans="1:61" ht="15.75" thickBot="1" x14ac:dyDescent="0.3">
      <c r="A52" s="60" t="s">
        <v>163</v>
      </c>
      <c r="B52" s="61">
        <f>AVERAGE(R2:R46)</f>
        <v>-64.900562649048595</v>
      </c>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row>
    <row r="53" spans="1:61" x14ac:dyDescent="0.25">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row>
    <row r="54" spans="1:61" x14ac:dyDescent="0.25">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row>
    <row r="55" spans="1:61" x14ac:dyDescent="0.25">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row>
    <row r="56" spans="1:61" x14ac:dyDescent="0.25">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row>
    <row r="57" spans="1:61" x14ac:dyDescent="0.25">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row>
    <row r="58" spans="1:61" x14ac:dyDescent="0.25">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row>
    <row r="59" spans="1:61" x14ac:dyDescent="0.25">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row>
    <row r="60" spans="1:61" x14ac:dyDescent="0.25">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row>
    <row r="61" spans="1:61" x14ac:dyDescent="0.25">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row>
    <row r="62" spans="1:61" x14ac:dyDescent="0.25">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row>
    <row r="63" spans="1:61" x14ac:dyDescent="0.25">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row>
    <row r="64" spans="1:61" x14ac:dyDescent="0.25">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row>
    <row r="65" spans="21:61" x14ac:dyDescent="0.25">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row>
    <row r="66" spans="21:61" x14ac:dyDescent="0.25">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row>
    <row r="67" spans="21:61" x14ac:dyDescent="0.25">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row>
    <row r="68" spans="21:61" x14ac:dyDescent="0.25">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row>
    <row r="69" spans="21:61" x14ac:dyDescent="0.25">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row>
    <row r="70" spans="21:61" x14ac:dyDescent="0.25">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row>
    <row r="71" spans="21:61" x14ac:dyDescent="0.25">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row>
    <row r="72" spans="21:61" x14ac:dyDescent="0.25">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row>
    <row r="73" spans="21:61" x14ac:dyDescent="0.25">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row>
    <row r="74" spans="21:61" x14ac:dyDescent="0.25">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row>
    <row r="75" spans="21:61" x14ac:dyDescent="0.25">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row>
    <row r="76" spans="21:61" x14ac:dyDescent="0.25">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row>
    <row r="77" spans="21:61" x14ac:dyDescent="0.25">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row>
    <row r="78" spans="21:61" x14ac:dyDescent="0.25">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row>
    <row r="79" spans="21:61" x14ac:dyDescent="0.25">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row>
    <row r="80" spans="21:61" x14ac:dyDescent="0.25">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row>
    <row r="81" spans="21:61" x14ac:dyDescent="0.25">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row>
    <row r="82" spans="21:61" x14ac:dyDescent="0.25">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row>
    <row r="83" spans="21:61" x14ac:dyDescent="0.25">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row>
    <row r="84" spans="21:61" x14ac:dyDescent="0.25">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row>
    <row r="85" spans="21:61" x14ac:dyDescent="0.25">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row>
    <row r="86" spans="21:61" x14ac:dyDescent="0.25">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row>
    <row r="87" spans="21:61" x14ac:dyDescent="0.25">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row>
    <row r="88" spans="21:61" x14ac:dyDescent="0.25">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row>
    <row r="89" spans="21:61" x14ac:dyDescent="0.25">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row>
    <row r="90" spans="21:61" x14ac:dyDescent="0.25">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row>
    <row r="91" spans="21:61" x14ac:dyDescent="0.25">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row>
    <row r="92" spans="21:61" x14ac:dyDescent="0.25">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row>
    <row r="93" spans="21:61" x14ac:dyDescent="0.25">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row>
    <row r="94" spans="21:61" x14ac:dyDescent="0.25">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row>
    <row r="95" spans="21:61" x14ac:dyDescent="0.25">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row>
    <row r="96" spans="21:61" x14ac:dyDescent="0.25">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row>
    <row r="97" spans="21:61" x14ac:dyDescent="0.25">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row>
    <row r="98" spans="21:61" x14ac:dyDescent="0.25">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row>
    <row r="99" spans="21:61" x14ac:dyDescent="0.25">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row>
    <row r="100" spans="21:61" x14ac:dyDescent="0.25">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row>
    <row r="101" spans="21:61" x14ac:dyDescent="0.25">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row>
    <row r="102" spans="21:61" x14ac:dyDescent="0.25">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row>
    <row r="103" spans="21:61" x14ac:dyDescent="0.25">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row>
    <row r="104" spans="21:61" x14ac:dyDescent="0.25">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row>
    <row r="105" spans="21:61" x14ac:dyDescent="0.25">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row>
    <row r="106" spans="21:61" x14ac:dyDescent="0.25">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row>
    <row r="107" spans="21:61" x14ac:dyDescent="0.25">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row>
    <row r="108" spans="21:61" x14ac:dyDescent="0.25">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row>
    <row r="109" spans="21:61" x14ac:dyDescent="0.25">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row>
    <row r="110" spans="21:61" x14ac:dyDescent="0.25">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row>
    <row r="111" spans="21:61" x14ac:dyDescent="0.25">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row>
    <row r="112" spans="21:61" x14ac:dyDescent="0.25">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row>
    <row r="113" spans="21:61" x14ac:dyDescent="0.25">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row>
    <row r="114" spans="21:61" x14ac:dyDescent="0.25">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row>
    <row r="115" spans="21:61" x14ac:dyDescent="0.25">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row>
    <row r="116" spans="21:61" x14ac:dyDescent="0.25">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row>
    <row r="117" spans="21:61" x14ac:dyDescent="0.25">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row>
    <row r="118" spans="21:61" x14ac:dyDescent="0.25">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row>
    <row r="119" spans="21:61" x14ac:dyDescent="0.25">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row>
    <row r="120" spans="21:61" x14ac:dyDescent="0.25">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row>
    <row r="121" spans="21:61" x14ac:dyDescent="0.25">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row>
    <row r="122" spans="21:61" x14ac:dyDescent="0.25">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row>
    <row r="123" spans="21:61" x14ac:dyDescent="0.25">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row>
    <row r="124" spans="21:61" x14ac:dyDescent="0.25">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c r="BI124" s="77"/>
    </row>
    <row r="125" spans="21:61" x14ac:dyDescent="0.25">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row>
    <row r="126" spans="21:61" x14ac:dyDescent="0.25">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row>
    <row r="127" spans="21:61" x14ac:dyDescent="0.25">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row>
    <row r="128" spans="21:61" x14ac:dyDescent="0.25">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row>
    <row r="129" spans="21:61" x14ac:dyDescent="0.25">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row>
    <row r="130" spans="21:61" x14ac:dyDescent="0.25">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row>
    <row r="131" spans="21:61" x14ac:dyDescent="0.25">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row>
    <row r="132" spans="21:61" x14ac:dyDescent="0.25">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row>
    <row r="133" spans="21:61" x14ac:dyDescent="0.25">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row>
    <row r="134" spans="21:61" x14ac:dyDescent="0.25">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row>
    <row r="135" spans="21:61" x14ac:dyDescent="0.25">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row>
    <row r="136" spans="21:61" x14ac:dyDescent="0.25">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c r="BI136" s="77"/>
    </row>
    <row r="137" spans="21:61" x14ac:dyDescent="0.25">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row>
    <row r="138" spans="21:61" x14ac:dyDescent="0.25">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row>
    <row r="139" spans="21:61" x14ac:dyDescent="0.25">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c r="BI139" s="77"/>
    </row>
    <row r="140" spans="21:61" x14ac:dyDescent="0.25">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row>
    <row r="141" spans="21:61" x14ac:dyDescent="0.25">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c r="BA141" s="77"/>
      <c r="BB141" s="77"/>
      <c r="BC141" s="77"/>
      <c r="BD141" s="77"/>
      <c r="BE141" s="77"/>
      <c r="BF141" s="77"/>
      <c r="BG141" s="77"/>
      <c r="BH141" s="77"/>
      <c r="BI141" s="77"/>
    </row>
    <row r="142" spans="21:61" x14ac:dyDescent="0.25">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c r="BI142" s="77"/>
    </row>
    <row r="143" spans="21:61" x14ac:dyDescent="0.25">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c r="BA143" s="77"/>
      <c r="BB143" s="77"/>
      <c r="BC143" s="77"/>
      <c r="BD143" s="77"/>
      <c r="BE143" s="77"/>
      <c r="BF143" s="77"/>
      <c r="BG143" s="77"/>
      <c r="BH143" s="77"/>
      <c r="BI143" s="77"/>
    </row>
    <row r="144" spans="21:61" x14ac:dyDescent="0.25">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c r="BF144" s="77"/>
      <c r="BG144" s="77"/>
      <c r="BH144" s="77"/>
      <c r="BI144" s="77"/>
    </row>
    <row r="145" spans="21:61" x14ac:dyDescent="0.25">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row>
    <row r="146" spans="21:61" x14ac:dyDescent="0.25">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c r="BI146" s="77"/>
    </row>
    <row r="147" spans="21:61" x14ac:dyDescent="0.25">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c r="BA147" s="77"/>
      <c r="BB147" s="77"/>
      <c r="BC147" s="77"/>
      <c r="BD147" s="77"/>
      <c r="BE147" s="77"/>
      <c r="BF147" s="77"/>
      <c r="BG147" s="77"/>
      <c r="BH147" s="77"/>
      <c r="BI147" s="77"/>
    </row>
    <row r="148" spans="21:61" x14ac:dyDescent="0.25">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c r="BF148" s="77"/>
      <c r="BG148" s="77"/>
      <c r="BH148" s="77"/>
      <c r="BI148" s="77"/>
    </row>
    <row r="149" spans="21:61" x14ac:dyDescent="0.25">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c r="BA149" s="77"/>
      <c r="BB149" s="77"/>
      <c r="BC149" s="77"/>
      <c r="BD149" s="77"/>
      <c r="BE149" s="77"/>
      <c r="BF149" s="77"/>
      <c r="BG149" s="77"/>
      <c r="BH149" s="77"/>
      <c r="BI149" s="77"/>
    </row>
    <row r="150" spans="21:61" x14ac:dyDescent="0.25">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c r="BI150" s="77"/>
    </row>
    <row r="151" spans="21:61" x14ac:dyDescent="0.25">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row>
    <row r="152" spans="21:61" x14ac:dyDescent="0.25">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c r="BF152" s="77"/>
      <c r="BG152" s="77"/>
      <c r="BH152" s="77"/>
      <c r="BI152" s="77"/>
    </row>
    <row r="153" spans="21:61" x14ac:dyDescent="0.25">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row>
    <row r="154" spans="21:61" x14ac:dyDescent="0.25">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c r="BF154" s="77"/>
      <c r="BG154" s="77"/>
      <c r="BH154" s="77"/>
      <c r="BI154" s="77"/>
    </row>
    <row r="155" spans="21:61" x14ac:dyDescent="0.25">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c r="BA155" s="77"/>
      <c r="BB155" s="77"/>
      <c r="BC155" s="77"/>
      <c r="BD155" s="77"/>
      <c r="BE155" s="77"/>
      <c r="BF155" s="77"/>
      <c r="BG155" s="77"/>
      <c r="BH155" s="77"/>
      <c r="BI155" s="77"/>
    </row>
    <row r="156" spans="21:61" x14ac:dyDescent="0.25">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c r="BF156" s="77"/>
      <c r="BG156" s="77"/>
      <c r="BH156" s="77"/>
      <c r="BI156" s="77"/>
    </row>
    <row r="157" spans="21:61" x14ac:dyDescent="0.25">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c r="BC157" s="77"/>
      <c r="BD157" s="77"/>
      <c r="BE157" s="77"/>
      <c r="BF157" s="77"/>
      <c r="BG157" s="77"/>
      <c r="BH157" s="77"/>
      <c r="BI157" s="77"/>
    </row>
    <row r="158" spans="21:61" x14ac:dyDescent="0.25">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c r="BF158" s="77"/>
      <c r="BG158" s="77"/>
      <c r="BH158" s="77"/>
      <c r="BI158" s="77"/>
    </row>
    <row r="159" spans="21:61" x14ac:dyDescent="0.25">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c r="BC159" s="77"/>
      <c r="BD159" s="77"/>
      <c r="BE159" s="77"/>
      <c r="BF159" s="77"/>
      <c r="BG159" s="77"/>
      <c r="BH159" s="77"/>
      <c r="BI159" s="77"/>
    </row>
    <row r="160" spans="21:61" x14ac:dyDescent="0.25">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77"/>
      <c r="BG160" s="77"/>
      <c r="BH160" s="77"/>
      <c r="BI160" s="77"/>
    </row>
    <row r="161" spans="21:61" x14ac:dyDescent="0.25">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c r="BI161" s="77"/>
    </row>
    <row r="162" spans="21:61" x14ac:dyDescent="0.25">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c r="BF162" s="77"/>
      <c r="BG162" s="77"/>
      <c r="BH162" s="77"/>
      <c r="BI162" s="77"/>
    </row>
    <row r="163" spans="21:61" x14ac:dyDescent="0.25">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c r="BA163" s="77"/>
      <c r="BB163" s="77"/>
      <c r="BC163" s="77"/>
      <c r="BD163" s="77"/>
      <c r="BE163" s="77"/>
      <c r="BF163" s="77"/>
      <c r="BG163" s="77"/>
      <c r="BH163" s="77"/>
      <c r="BI163" s="77"/>
    </row>
    <row r="164" spans="21:61" x14ac:dyDescent="0.25">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c r="BA164" s="77"/>
      <c r="BB164" s="77"/>
      <c r="BC164" s="77"/>
      <c r="BD164" s="77"/>
      <c r="BE164" s="77"/>
      <c r="BF164" s="77"/>
      <c r="BG164" s="77"/>
      <c r="BH164" s="77"/>
      <c r="BI164" s="77"/>
    </row>
    <row r="165" spans="21:61" x14ac:dyDescent="0.25">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c r="BI165" s="77"/>
    </row>
    <row r="166" spans="21:61" x14ac:dyDescent="0.25">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c r="BF166" s="77"/>
      <c r="BG166" s="77"/>
      <c r="BH166" s="77"/>
      <c r="BI166" s="77"/>
    </row>
    <row r="167" spans="21:61" x14ac:dyDescent="0.25">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c r="BA167" s="77"/>
      <c r="BB167" s="77"/>
      <c r="BC167" s="77"/>
      <c r="BD167" s="77"/>
      <c r="BE167" s="77"/>
      <c r="BF167" s="77"/>
      <c r="BG167" s="77"/>
      <c r="BH167" s="77"/>
      <c r="BI167" s="77"/>
    </row>
    <row r="168" spans="21:61" x14ac:dyDescent="0.25">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c r="BF168" s="77"/>
      <c r="BG168" s="77"/>
      <c r="BH168" s="77"/>
      <c r="BI168" s="77"/>
    </row>
    <row r="169" spans="21:61" x14ac:dyDescent="0.25">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c r="BA169" s="77"/>
      <c r="BB169" s="77"/>
      <c r="BC169" s="77"/>
      <c r="BD169" s="77"/>
      <c r="BE169" s="77"/>
      <c r="BF169" s="77"/>
      <c r="BG169" s="77"/>
      <c r="BH169" s="77"/>
      <c r="BI169" s="77"/>
    </row>
    <row r="170" spans="21:61" x14ac:dyDescent="0.25">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c r="BF170" s="77"/>
      <c r="BG170" s="77"/>
      <c r="BH170" s="77"/>
      <c r="BI170" s="77"/>
    </row>
    <row r="171" spans="21:61" x14ac:dyDescent="0.25">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c r="BA171" s="77"/>
      <c r="BB171" s="77"/>
      <c r="BC171" s="77"/>
      <c r="BD171" s="77"/>
      <c r="BE171" s="77"/>
      <c r="BF171" s="77"/>
      <c r="BG171" s="77"/>
      <c r="BH171" s="77"/>
      <c r="BI171" s="77"/>
    </row>
    <row r="172" spans="21:61" x14ac:dyDescent="0.25">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c r="BA172" s="77"/>
      <c r="BB172" s="77"/>
      <c r="BC172" s="77"/>
      <c r="BD172" s="77"/>
      <c r="BE172" s="77"/>
      <c r="BF172" s="77"/>
      <c r="BG172" s="77"/>
      <c r="BH172" s="77"/>
      <c r="BI172" s="77"/>
    </row>
    <row r="173" spans="21:61" x14ac:dyDescent="0.25">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c r="AV173" s="77"/>
      <c r="AW173" s="77"/>
      <c r="AX173" s="77"/>
      <c r="AY173" s="77"/>
      <c r="AZ173" s="77"/>
      <c r="BA173" s="77"/>
      <c r="BB173" s="77"/>
      <c r="BC173" s="77"/>
      <c r="BD173" s="77"/>
      <c r="BE173" s="77"/>
      <c r="BF173" s="77"/>
      <c r="BG173" s="77"/>
      <c r="BH173" s="77"/>
      <c r="BI173" s="77"/>
    </row>
    <row r="174" spans="21:61" x14ac:dyDescent="0.25">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c r="BF174" s="77"/>
      <c r="BG174" s="77"/>
      <c r="BH174" s="77"/>
      <c r="BI174" s="77"/>
    </row>
    <row r="175" spans="21:61" x14ac:dyDescent="0.25">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c r="BA175" s="77"/>
      <c r="BB175" s="77"/>
      <c r="BC175" s="77"/>
      <c r="BD175" s="77"/>
      <c r="BE175" s="77"/>
      <c r="BF175" s="77"/>
      <c r="BG175" s="77"/>
      <c r="BH175" s="77"/>
      <c r="BI175" s="77"/>
    </row>
    <row r="176" spans="21:61" x14ac:dyDescent="0.25">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c r="BF176" s="77"/>
      <c r="BG176" s="77"/>
      <c r="BH176" s="77"/>
      <c r="BI176" s="77"/>
    </row>
    <row r="177" spans="21:61" x14ac:dyDescent="0.25">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c r="BF177" s="77"/>
      <c r="BG177" s="77"/>
      <c r="BH177" s="77"/>
      <c r="BI177" s="77"/>
    </row>
    <row r="178" spans="21:61" x14ac:dyDescent="0.25">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c r="BA178" s="77"/>
      <c r="BB178" s="77"/>
      <c r="BC178" s="77"/>
      <c r="BD178" s="77"/>
      <c r="BE178" s="77"/>
      <c r="BF178" s="77"/>
      <c r="BG178" s="77"/>
      <c r="BH178" s="77"/>
      <c r="BI178" s="77"/>
    </row>
    <row r="179" spans="21:61" x14ac:dyDescent="0.25">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c r="BI179" s="77"/>
    </row>
    <row r="180" spans="21:61" x14ac:dyDescent="0.25">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c r="BI180" s="77"/>
    </row>
    <row r="181" spans="21:61" x14ac:dyDescent="0.25">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c r="BI181" s="77"/>
    </row>
    <row r="182" spans="21:61" x14ac:dyDescent="0.25">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c r="BA182" s="77"/>
      <c r="BB182" s="77"/>
      <c r="BC182" s="77"/>
      <c r="BD182" s="77"/>
      <c r="BE182" s="77"/>
      <c r="BF182" s="77"/>
      <c r="BG182" s="77"/>
      <c r="BH182" s="77"/>
      <c r="BI182" s="77"/>
    </row>
    <row r="183" spans="21:61" x14ac:dyDescent="0.25">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c r="BA183" s="77"/>
      <c r="BB183" s="77"/>
      <c r="BC183" s="77"/>
      <c r="BD183" s="77"/>
      <c r="BE183" s="77"/>
      <c r="BF183" s="77"/>
      <c r="BG183" s="77"/>
      <c r="BH183" s="77"/>
      <c r="BI183" s="77"/>
    </row>
    <row r="184" spans="21:61" x14ac:dyDescent="0.25">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c r="BF184" s="77"/>
      <c r="BG184" s="77"/>
      <c r="BH184" s="77"/>
      <c r="BI184" s="77"/>
    </row>
    <row r="185" spans="21:61" x14ac:dyDescent="0.25">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row>
    <row r="186" spans="21:61" x14ac:dyDescent="0.25">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c r="BA186" s="77"/>
      <c r="BB186" s="77"/>
      <c r="BC186" s="77"/>
      <c r="BD186" s="77"/>
      <c r="BE186" s="77"/>
      <c r="BF186" s="77"/>
      <c r="BG186" s="77"/>
      <c r="BH186" s="77"/>
      <c r="BI186" s="77"/>
    </row>
    <row r="187" spans="21:61" x14ac:dyDescent="0.25">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c r="BI187" s="77"/>
    </row>
    <row r="188" spans="21:61" x14ac:dyDescent="0.25">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row>
    <row r="189" spans="21:61" x14ac:dyDescent="0.25">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c r="BI189" s="77"/>
    </row>
    <row r="190" spans="21:61" x14ac:dyDescent="0.25">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c r="BA190" s="77"/>
      <c r="BB190" s="77"/>
      <c r="BC190" s="77"/>
      <c r="BD190" s="77"/>
      <c r="BE190" s="77"/>
      <c r="BF190" s="77"/>
      <c r="BG190" s="77"/>
      <c r="BH190" s="77"/>
      <c r="BI190" s="77"/>
    </row>
    <row r="191" spans="21:61" x14ac:dyDescent="0.25">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77"/>
      <c r="BB191" s="77"/>
      <c r="BC191" s="77"/>
      <c r="BD191" s="77"/>
      <c r="BE191" s="77"/>
      <c r="BF191" s="77"/>
      <c r="BG191" s="77"/>
      <c r="BH191" s="77"/>
      <c r="BI191" s="77"/>
    </row>
    <row r="192" spans="21:61" x14ac:dyDescent="0.25">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c r="BA192" s="77"/>
      <c r="BB192" s="77"/>
      <c r="BC192" s="77"/>
      <c r="BD192" s="77"/>
      <c r="BE192" s="77"/>
      <c r="BF192" s="77"/>
      <c r="BG192" s="77"/>
      <c r="BH192" s="77"/>
      <c r="BI192" s="77"/>
    </row>
    <row r="193" spans="21:61" x14ac:dyDescent="0.25">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77"/>
      <c r="BH193" s="77"/>
      <c r="BI193" s="77"/>
    </row>
    <row r="194" spans="21:61" x14ac:dyDescent="0.25">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c r="BI194" s="77"/>
    </row>
    <row r="195" spans="21:61" x14ac:dyDescent="0.25">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c r="BA195" s="77"/>
      <c r="BB195" s="77"/>
      <c r="BC195" s="77"/>
      <c r="BD195" s="77"/>
      <c r="BE195" s="77"/>
      <c r="BF195" s="77"/>
      <c r="BG195" s="77"/>
      <c r="BH195" s="77"/>
      <c r="BI195" s="77"/>
    </row>
    <row r="196" spans="21:61" x14ac:dyDescent="0.25">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77"/>
      <c r="BH196" s="77"/>
      <c r="BI196" s="77"/>
    </row>
    <row r="197" spans="21:61" x14ac:dyDescent="0.25">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77"/>
      <c r="BH197" s="77"/>
      <c r="BI197" s="77"/>
    </row>
    <row r="198" spans="21:61" x14ac:dyDescent="0.25">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c r="AV198" s="77"/>
      <c r="AW198" s="77"/>
      <c r="AX198" s="77"/>
      <c r="AY198" s="77"/>
      <c r="AZ198" s="77"/>
      <c r="BA198" s="77"/>
      <c r="BB198" s="77"/>
      <c r="BC198" s="77"/>
      <c r="BD198" s="77"/>
      <c r="BE198" s="77"/>
      <c r="BF198" s="77"/>
      <c r="BG198" s="77"/>
      <c r="BH198" s="77"/>
      <c r="BI198" s="77"/>
    </row>
    <row r="199" spans="21:61" x14ac:dyDescent="0.25">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c r="BA199" s="77"/>
      <c r="BB199" s="77"/>
      <c r="BC199" s="77"/>
      <c r="BD199" s="77"/>
      <c r="BE199" s="77"/>
      <c r="BF199" s="77"/>
      <c r="BG199" s="77"/>
      <c r="BH199" s="77"/>
      <c r="BI199" s="77"/>
    </row>
    <row r="200" spans="21:61" x14ac:dyDescent="0.25">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c r="BI200" s="77"/>
    </row>
    <row r="201" spans="21:61" x14ac:dyDescent="0.25">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c r="BI201" s="77"/>
    </row>
    <row r="202" spans="21:61" x14ac:dyDescent="0.25">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c r="BI202" s="77"/>
    </row>
    <row r="203" spans="21:61" x14ac:dyDescent="0.25">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row>
    <row r="204" spans="21:61" x14ac:dyDescent="0.25">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c r="BI204" s="77"/>
    </row>
    <row r="205" spans="21:61" x14ac:dyDescent="0.25">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row>
    <row r="206" spans="21:61" x14ac:dyDescent="0.25">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row>
    <row r="207" spans="21:61" x14ac:dyDescent="0.25">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c r="BI207" s="77"/>
    </row>
    <row r="208" spans="21:61" x14ac:dyDescent="0.25">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c r="BI208" s="77"/>
    </row>
    <row r="209" spans="21:61" x14ac:dyDescent="0.25">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c r="BA209" s="77"/>
      <c r="BB209" s="77"/>
      <c r="BC209" s="77"/>
      <c r="BD209" s="77"/>
      <c r="BE209" s="77"/>
      <c r="BF209" s="77"/>
      <c r="BG209" s="77"/>
      <c r="BH209" s="77"/>
      <c r="BI209" s="77"/>
    </row>
    <row r="210" spans="21:61" x14ac:dyDescent="0.25">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c r="BA210" s="77"/>
      <c r="BB210" s="77"/>
      <c r="BC210" s="77"/>
      <c r="BD210" s="77"/>
      <c r="BE210" s="77"/>
      <c r="BF210" s="77"/>
      <c r="BG210" s="77"/>
      <c r="BH210" s="77"/>
      <c r="BI210" s="77"/>
    </row>
    <row r="211" spans="21:61" x14ac:dyDescent="0.25">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77"/>
      <c r="BH211" s="77"/>
      <c r="BI211" s="77"/>
    </row>
    <row r="212" spans="21:61" x14ac:dyDescent="0.25">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c r="BI212" s="77"/>
    </row>
    <row r="213" spans="21:61" x14ac:dyDescent="0.25">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c r="BG213" s="77"/>
      <c r="BH213" s="77"/>
      <c r="BI213" s="77"/>
    </row>
    <row r="214" spans="21:61" x14ac:dyDescent="0.25">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row>
    <row r="215" spans="21:61" x14ac:dyDescent="0.25">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c r="BA215" s="77"/>
      <c r="BB215" s="77"/>
      <c r="BC215" s="77"/>
      <c r="BD215" s="77"/>
      <c r="BE215" s="77"/>
      <c r="BF215" s="77"/>
      <c r="BG215" s="77"/>
      <c r="BH215" s="77"/>
      <c r="BI215" s="77"/>
    </row>
    <row r="216" spans="21:61" x14ac:dyDescent="0.25">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c r="BA216" s="77"/>
      <c r="BB216" s="77"/>
      <c r="BC216" s="77"/>
      <c r="BD216" s="77"/>
      <c r="BE216" s="77"/>
      <c r="BF216" s="77"/>
      <c r="BG216" s="77"/>
      <c r="BH216" s="77"/>
      <c r="BI216" s="77"/>
    </row>
    <row r="217" spans="21:61" x14ac:dyDescent="0.25">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c r="BA217" s="77"/>
      <c r="BB217" s="77"/>
      <c r="BC217" s="77"/>
      <c r="BD217" s="77"/>
      <c r="BE217" s="77"/>
      <c r="BF217" s="77"/>
      <c r="BG217" s="77"/>
      <c r="BH217" s="77"/>
      <c r="BI217" s="77"/>
    </row>
    <row r="218" spans="21:61" x14ac:dyDescent="0.25">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c r="BA218" s="77"/>
      <c r="BB218" s="77"/>
      <c r="BC218" s="77"/>
      <c r="BD218" s="77"/>
      <c r="BE218" s="77"/>
      <c r="BF218" s="77"/>
      <c r="BG218" s="77"/>
      <c r="BH218" s="77"/>
      <c r="BI218" s="77"/>
    </row>
    <row r="219" spans="21:61" x14ac:dyDescent="0.25">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c r="BA219" s="77"/>
      <c r="BB219" s="77"/>
      <c r="BC219" s="77"/>
      <c r="BD219" s="77"/>
      <c r="BE219" s="77"/>
      <c r="BF219" s="77"/>
      <c r="BG219" s="77"/>
      <c r="BH219" s="77"/>
      <c r="BI219" s="77"/>
    </row>
    <row r="220" spans="21:61" x14ac:dyDescent="0.25">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77"/>
      <c r="BH220" s="77"/>
      <c r="BI220" s="77"/>
    </row>
    <row r="221" spans="21:61" x14ac:dyDescent="0.25">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77"/>
      <c r="BH221" s="77"/>
      <c r="BI221" s="77"/>
    </row>
    <row r="222" spans="21:61" x14ac:dyDescent="0.25">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row>
    <row r="223" spans="21:61" x14ac:dyDescent="0.25">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77"/>
      <c r="BH223" s="77"/>
      <c r="BI223" s="77"/>
    </row>
    <row r="224" spans="21:61" x14ac:dyDescent="0.25">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c r="AV224" s="77"/>
      <c r="AW224" s="77"/>
      <c r="AX224" s="77"/>
      <c r="AY224" s="77"/>
      <c r="AZ224" s="77"/>
      <c r="BA224" s="77"/>
      <c r="BB224" s="77"/>
      <c r="BC224" s="77"/>
      <c r="BD224" s="77"/>
      <c r="BE224" s="77"/>
      <c r="BF224" s="77"/>
      <c r="BG224" s="77"/>
      <c r="BH224" s="77"/>
      <c r="BI224" s="77"/>
    </row>
    <row r="225" spans="21:61" x14ac:dyDescent="0.25">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c r="AX225" s="77"/>
      <c r="AY225" s="77"/>
      <c r="AZ225" s="77"/>
      <c r="BA225" s="77"/>
      <c r="BB225" s="77"/>
      <c r="BC225" s="77"/>
      <c r="BD225" s="77"/>
      <c r="BE225" s="77"/>
      <c r="BF225" s="77"/>
      <c r="BG225" s="77"/>
      <c r="BH225" s="77"/>
      <c r="BI225" s="77"/>
    </row>
    <row r="226" spans="21:61" x14ac:dyDescent="0.25">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c r="BF226" s="77"/>
      <c r="BG226" s="77"/>
      <c r="BH226" s="77"/>
      <c r="BI226" s="77"/>
    </row>
    <row r="227" spans="21:61" x14ac:dyDescent="0.25">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c r="AV227" s="77"/>
      <c r="AW227" s="77"/>
      <c r="AX227" s="77"/>
      <c r="AY227" s="77"/>
      <c r="AZ227" s="77"/>
      <c r="BA227" s="77"/>
      <c r="BB227" s="77"/>
      <c r="BC227" s="77"/>
      <c r="BD227" s="77"/>
      <c r="BE227" s="77"/>
      <c r="BF227" s="77"/>
      <c r="BG227" s="77"/>
      <c r="BH227" s="77"/>
      <c r="BI227" s="77"/>
    </row>
    <row r="228" spans="21:61" x14ac:dyDescent="0.25">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row>
    <row r="229" spans="21:61" x14ac:dyDescent="0.25">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c r="BI229" s="77"/>
    </row>
    <row r="230" spans="21:61" x14ac:dyDescent="0.25">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c r="AW230" s="77"/>
      <c r="AX230" s="77"/>
      <c r="AY230" s="77"/>
      <c r="AZ230" s="77"/>
      <c r="BA230" s="77"/>
      <c r="BB230" s="77"/>
      <c r="BC230" s="77"/>
      <c r="BD230" s="77"/>
      <c r="BE230" s="77"/>
      <c r="BF230" s="77"/>
      <c r="BG230" s="77"/>
      <c r="BH230" s="77"/>
      <c r="BI230" s="77"/>
    </row>
    <row r="231" spans="21:61" x14ac:dyDescent="0.25">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c r="BI231" s="77"/>
    </row>
    <row r="232" spans="21:61" x14ac:dyDescent="0.25">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row>
    <row r="233" spans="21:61" x14ac:dyDescent="0.25">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c r="BI233" s="77"/>
    </row>
    <row r="234" spans="21:61" x14ac:dyDescent="0.25">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c r="BI234" s="77"/>
    </row>
    <row r="235" spans="21:61" x14ac:dyDescent="0.25">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c r="AX235" s="77"/>
      <c r="AY235" s="77"/>
      <c r="AZ235" s="77"/>
      <c r="BA235" s="77"/>
      <c r="BB235" s="77"/>
      <c r="BC235" s="77"/>
      <c r="BD235" s="77"/>
      <c r="BE235" s="77"/>
      <c r="BF235" s="77"/>
      <c r="BG235" s="77"/>
      <c r="BH235" s="77"/>
      <c r="BI235" s="77"/>
    </row>
    <row r="236" spans="21:61" x14ac:dyDescent="0.25">
      <c r="U236" s="77"/>
      <c r="V236" s="77"/>
      <c r="W236" s="77"/>
      <c r="X236" s="77"/>
      <c r="Y236" s="77"/>
      <c r="Z236" s="77"/>
      <c r="AA236" s="77"/>
      <c r="AB236" s="77"/>
      <c r="AC236" s="77"/>
      <c r="AD236" s="77"/>
      <c r="AE236" s="77"/>
      <c r="AF236" s="77"/>
      <c r="AG236" s="77"/>
      <c r="AH236" s="77"/>
      <c r="AI236" s="77"/>
      <c r="AJ236" s="77"/>
      <c r="AK236" s="77"/>
      <c r="AL236" s="77"/>
      <c r="AM236" s="77"/>
      <c r="AN236" s="77"/>
      <c r="AO236" s="77"/>
      <c r="AP236" s="77"/>
      <c r="AQ236" s="77"/>
      <c r="AR236" s="77"/>
      <c r="AS236" s="77"/>
      <c r="AT236" s="77"/>
      <c r="AU236" s="77"/>
      <c r="AV236" s="77"/>
      <c r="AW236" s="77"/>
      <c r="AX236" s="77"/>
      <c r="AY236" s="77"/>
      <c r="AZ236" s="77"/>
      <c r="BA236" s="77"/>
      <c r="BB236" s="77"/>
      <c r="BC236" s="77"/>
      <c r="BD236" s="77"/>
      <c r="BE236" s="77"/>
      <c r="BF236" s="77"/>
      <c r="BG236" s="77"/>
      <c r="BH236" s="77"/>
      <c r="BI236" s="77"/>
    </row>
    <row r="237" spans="21:61" x14ac:dyDescent="0.25">
      <c r="U237" s="77"/>
      <c r="V237" s="77"/>
      <c r="W237" s="77"/>
      <c r="X237" s="77"/>
      <c r="Y237" s="77"/>
      <c r="Z237" s="77"/>
      <c r="AA237" s="77"/>
      <c r="AB237" s="77"/>
      <c r="AC237" s="77"/>
      <c r="AD237" s="77"/>
      <c r="AE237" s="77"/>
      <c r="AF237" s="77"/>
      <c r="AG237" s="77"/>
      <c r="AH237" s="77"/>
      <c r="AI237" s="77"/>
      <c r="AJ237" s="77"/>
      <c r="AK237" s="77"/>
      <c r="AL237" s="77"/>
      <c r="AM237" s="77"/>
      <c r="AN237" s="77"/>
      <c r="AO237" s="77"/>
      <c r="AP237" s="77"/>
      <c r="AQ237" s="77"/>
      <c r="AR237" s="77"/>
      <c r="AS237" s="77"/>
      <c r="AT237" s="77"/>
      <c r="AU237" s="77"/>
      <c r="AV237" s="77"/>
      <c r="AW237" s="77"/>
      <c r="AX237" s="77"/>
      <c r="AY237" s="77"/>
      <c r="AZ237" s="77"/>
      <c r="BA237" s="77"/>
      <c r="BB237" s="77"/>
      <c r="BC237" s="77"/>
      <c r="BD237" s="77"/>
      <c r="BE237" s="77"/>
      <c r="BF237" s="77"/>
      <c r="BG237" s="77"/>
      <c r="BH237" s="77"/>
      <c r="BI237" s="77"/>
    </row>
    <row r="238" spans="21:61" x14ac:dyDescent="0.25">
      <c r="U238" s="77"/>
      <c r="V238" s="77"/>
      <c r="W238" s="77"/>
      <c r="X238" s="77"/>
      <c r="Y238" s="77"/>
      <c r="Z238" s="77"/>
      <c r="AA238" s="77"/>
      <c r="AB238" s="77"/>
      <c r="AC238" s="77"/>
      <c r="AD238" s="77"/>
      <c r="AE238" s="77"/>
      <c r="AF238" s="77"/>
      <c r="AG238" s="77"/>
      <c r="AH238" s="77"/>
      <c r="AI238" s="77"/>
      <c r="AJ238" s="77"/>
      <c r="AK238" s="77"/>
      <c r="AL238" s="77"/>
      <c r="AM238" s="77"/>
      <c r="AN238" s="77"/>
      <c r="AO238" s="77"/>
      <c r="AP238" s="77"/>
      <c r="AQ238" s="77"/>
      <c r="AR238" s="77"/>
      <c r="AS238" s="77"/>
      <c r="AT238" s="77"/>
      <c r="AU238" s="77"/>
      <c r="AV238" s="77"/>
      <c r="AW238" s="77"/>
      <c r="AX238" s="77"/>
      <c r="AY238" s="77"/>
      <c r="AZ238" s="77"/>
      <c r="BA238" s="77"/>
      <c r="BB238" s="77"/>
      <c r="BC238" s="77"/>
      <c r="BD238" s="77"/>
      <c r="BE238" s="77"/>
      <c r="BF238" s="77"/>
      <c r="BG238" s="77"/>
      <c r="BH238" s="77"/>
      <c r="BI238" s="77"/>
    </row>
    <row r="239" spans="21:61" x14ac:dyDescent="0.25">
      <c r="U239" s="77"/>
      <c r="V239" s="77"/>
      <c r="W239" s="77"/>
      <c r="X239" s="77"/>
      <c r="Y239" s="77"/>
      <c r="Z239" s="77"/>
      <c r="AA239" s="77"/>
      <c r="AB239" s="77"/>
      <c r="AC239" s="77"/>
      <c r="AD239" s="77"/>
      <c r="AE239" s="77"/>
      <c r="AF239" s="77"/>
      <c r="AG239" s="77"/>
      <c r="AH239" s="77"/>
      <c r="AI239" s="77"/>
      <c r="AJ239" s="77"/>
      <c r="AK239" s="77"/>
      <c r="AL239" s="77"/>
      <c r="AM239" s="77"/>
      <c r="AN239" s="77"/>
      <c r="AO239" s="77"/>
      <c r="AP239" s="77"/>
      <c r="AQ239" s="77"/>
      <c r="AR239" s="77"/>
      <c r="AS239" s="77"/>
      <c r="AT239" s="77"/>
      <c r="AU239" s="77"/>
      <c r="AV239" s="77"/>
      <c r="AW239" s="77"/>
      <c r="AX239" s="77"/>
      <c r="AY239" s="77"/>
      <c r="AZ239" s="77"/>
      <c r="BA239" s="77"/>
      <c r="BB239" s="77"/>
      <c r="BC239" s="77"/>
      <c r="BD239" s="77"/>
      <c r="BE239" s="77"/>
      <c r="BF239" s="77"/>
      <c r="BG239" s="77"/>
      <c r="BH239" s="77"/>
      <c r="BI239" s="77"/>
    </row>
    <row r="240" spans="21:61" x14ac:dyDescent="0.25">
      <c r="U240" s="77"/>
      <c r="V240" s="77"/>
      <c r="W240" s="77"/>
      <c r="X240" s="77"/>
      <c r="Y240" s="77"/>
      <c r="Z240" s="77"/>
      <c r="AA240" s="77"/>
      <c r="AB240" s="77"/>
      <c r="AC240" s="77"/>
      <c r="AD240" s="77"/>
      <c r="AE240" s="77"/>
      <c r="AF240" s="77"/>
      <c r="AG240" s="77"/>
      <c r="AH240" s="77"/>
      <c r="AI240" s="77"/>
      <c r="AJ240" s="77"/>
      <c r="AK240" s="77"/>
      <c r="AL240" s="77"/>
      <c r="AM240" s="77"/>
      <c r="AN240" s="77"/>
      <c r="AO240" s="77"/>
      <c r="AP240" s="77"/>
      <c r="AQ240" s="77"/>
      <c r="AR240" s="77"/>
      <c r="AS240" s="77"/>
      <c r="AT240" s="77"/>
      <c r="AU240" s="77"/>
      <c r="AV240" s="77"/>
      <c r="AW240" s="77"/>
      <c r="AX240" s="77"/>
      <c r="AY240" s="77"/>
      <c r="AZ240" s="77"/>
      <c r="BA240" s="77"/>
      <c r="BB240" s="77"/>
      <c r="BC240" s="77"/>
      <c r="BD240" s="77"/>
      <c r="BE240" s="77"/>
      <c r="BF240" s="77"/>
      <c r="BG240" s="77"/>
      <c r="BH240" s="77"/>
      <c r="BI240" s="77"/>
    </row>
    <row r="241" spans="21:61" x14ac:dyDescent="0.25">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c r="AQ241" s="77"/>
      <c r="AR241" s="77"/>
      <c r="AS241" s="77"/>
      <c r="AT241" s="77"/>
      <c r="AU241" s="77"/>
      <c r="AV241" s="77"/>
      <c r="AW241" s="77"/>
      <c r="AX241" s="77"/>
      <c r="AY241" s="77"/>
      <c r="AZ241" s="77"/>
      <c r="BA241" s="77"/>
      <c r="BB241" s="77"/>
      <c r="BC241" s="77"/>
      <c r="BD241" s="77"/>
      <c r="BE241" s="77"/>
      <c r="BF241" s="77"/>
      <c r="BG241" s="77"/>
      <c r="BH241" s="77"/>
      <c r="BI241" s="77"/>
    </row>
    <row r="242" spans="21:61" x14ac:dyDescent="0.25">
      <c r="U242" s="77"/>
      <c r="V242" s="77"/>
      <c r="W242" s="77"/>
      <c r="X242" s="77"/>
      <c r="Y242" s="77"/>
      <c r="Z242" s="77"/>
      <c r="AA242" s="77"/>
      <c r="AB242" s="77"/>
      <c r="AC242" s="77"/>
      <c r="AD242" s="77"/>
      <c r="AE242" s="77"/>
      <c r="AF242" s="77"/>
      <c r="AG242" s="77"/>
      <c r="AH242" s="77"/>
      <c r="AI242" s="77"/>
      <c r="AJ242" s="77"/>
      <c r="AK242" s="77"/>
      <c r="AL242" s="77"/>
      <c r="AM242" s="77"/>
      <c r="AN242" s="77"/>
      <c r="AO242" s="77"/>
      <c r="AP242" s="77"/>
      <c r="AQ242" s="77"/>
      <c r="AR242" s="77"/>
      <c r="AS242" s="77"/>
      <c r="AT242" s="77"/>
      <c r="AU242" s="77"/>
      <c r="AV242" s="77"/>
      <c r="AW242" s="77"/>
      <c r="AX242" s="77"/>
      <c r="AY242" s="77"/>
      <c r="AZ242" s="77"/>
      <c r="BA242" s="77"/>
      <c r="BB242" s="77"/>
      <c r="BC242" s="77"/>
      <c r="BD242" s="77"/>
      <c r="BE242" s="77"/>
      <c r="BF242" s="77"/>
      <c r="BG242" s="77"/>
      <c r="BH242" s="77"/>
      <c r="BI242" s="77"/>
    </row>
    <row r="243" spans="21:61" x14ac:dyDescent="0.25">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77"/>
      <c r="AW243" s="77"/>
      <c r="AX243" s="77"/>
      <c r="AY243" s="77"/>
      <c r="AZ243" s="77"/>
      <c r="BA243" s="77"/>
      <c r="BB243" s="77"/>
      <c r="BC243" s="77"/>
      <c r="BD243" s="77"/>
      <c r="BE243" s="77"/>
      <c r="BF243" s="77"/>
      <c r="BG243" s="77"/>
      <c r="BH243" s="77"/>
      <c r="BI243" s="77"/>
    </row>
    <row r="244" spans="21:61" x14ac:dyDescent="0.25">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c r="BI244" s="77"/>
    </row>
    <row r="245" spans="21:61" x14ac:dyDescent="0.25">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c r="AQ245" s="77"/>
      <c r="AR245" s="77"/>
      <c r="AS245" s="77"/>
      <c r="AT245" s="77"/>
      <c r="AU245" s="77"/>
      <c r="AV245" s="77"/>
      <c r="AW245" s="77"/>
      <c r="AX245" s="77"/>
      <c r="AY245" s="77"/>
      <c r="AZ245" s="77"/>
      <c r="BA245" s="77"/>
      <c r="BB245" s="77"/>
      <c r="BC245" s="77"/>
      <c r="BD245" s="77"/>
      <c r="BE245" s="77"/>
      <c r="BF245" s="77"/>
      <c r="BG245" s="77"/>
      <c r="BH245" s="77"/>
      <c r="BI245" s="77"/>
    </row>
    <row r="246" spans="21:61" x14ac:dyDescent="0.25">
      <c r="U246" s="77"/>
      <c r="V246" s="77"/>
      <c r="W246" s="77"/>
      <c r="X246" s="77"/>
      <c r="Y246" s="77"/>
      <c r="Z246" s="77"/>
      <c r="AA246" s="77"/>
      <c r="AB246" s="77"/>
      <c r="AC246" s="77"/>
      <c r="AD246" s="77"/>
      <c r="AE246" s="77"/>
      <c r="AF246" s="77"/>
      <c r="AG246" s="77"/>
      <c r="AH246" s="77"/>
      <c r="AI246" s="77"/>
      <c r="AJ246" s="77"/>
      <c r="AK246" s="77"/>
      <c r="AL246" s="77"/>
      <c r="AM246" s="77"/>
      <c r="AN246" s="77"/>
      <c r="AO246" s="77"/>
      <c r="AP246" s="77"/>
      <c r="AQ246" s="77"/>
      <c r="AR246" s="77"/>
      <c r="AS246" s="77"/>
      <c r="AT246" s="77"/>
      <c r="AU246" s="77"/>
      <c r="AV246" s="77"/>
      <c r="AW246" s="77"/>
      <c r="AX246" s="77"/>
      <c r="AY246" s="77"/>
      <c r="AZ246" s="77"/>
      <c r="BA246" s="77"/>
      <c r="BB246" s="77"/>
      <c r="BC246" s="77"/>
      <c r="BD246" s="77"/>
      <c r="BE246" s="77"/>
      <c r="BF246" s="77"/>
      <c r="BG246" s="77"/>
      <c r="BH246" s="77"/>
      <c r="BI246" s="77"/>
    </row>
    <row r="247" spans="21:61" x14ac:dyDescent="0.25">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c r="AQ247" s="77"/>
      <c r="AR247" s="77"/>
      <c r="AS247" s="77"/>
      <c r="AT247" s="77"/>
      <c r="AU247" s="77"/>
      <c r="AV247" s="77"/>
      <c r="AW247" s="77"/>
      <c r="AX247" s="77"/>
      <c r="AY247" s="77"/>
      <c r="AZ247" s="77"/>
      <c r="BA247" s="77"/>
      <c r="BB247" s="77"/>
      <c r="BC247" s="77"/>
      <c r="BD247" s="77"/>
      <c r="BE247" s="77"/>
      <c r="BF247" s="77"/>
      <c r="BG247" s="77"/>
      <c r="BH247" s="77"/>
      <c r="BI247" s="77"/>
    </row>
    <row r="248" spans="21:61" x14ac:dyDescent="0.25">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7"/>
      <c r="AW248" s="77"/>
      <c r="AX248" s="77"/>
      <c r="AY248" s="77"/>
      <c r="AZ248" s="77"/>
      <c r="BA248" s="77"/>
      <c r="BB248" s="77"/>
      <c r="BC248" s="77"/>
      <c r="BD248" s="77"/>
      <c r="BE248" s="77"/>
      <c r="BF248" s="77"/>
      <c r="BG248" s="77"/>
      <c r="BH248" s="77"/>
      <c r="BI248" s="77"/>
    </row>
    <row r="249" spans="21:61" x14ac:dyDescent="0.25">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row>
    <row r="250" spans="21:61" x14ac:dyDescent="0.25">
      <c r="U250" s="77"/>
      <c r="V250" s="77"/>
      <c r="W250" s="77"/>
      <c r="X250" s="77"/>
      <c r="Y250" s="77"/>
      <c r="Z250" s="77"/>
      <c r="AA250" s="77"/>
      <c r="AB250" s="77"/>
      <c r="AC250" s="77"/>
      <c r="AD250" s="77"/>
      <c r="AE250" s="77"/>
      <c r="AF250" s="77"/>
      <c r="AG250" s="77"/>
      <c r="AH250" s="77"/>
      <c r="AI250" s="77"/>
      <c r="AJ250" s="77"/>
      <c r="AK250" s="77"/>
      <c r="AL250" s="77"/>
      <c r="AM250" s="77"/>
      <c r="AN250" s="77"/>
      <c r="AO250" s="77"/>
      <c r="AP250" s="77"/>
      <c r="AQ250" s="77"/>
      <c r="AR250" s="77"/>
      <c r="AS250" s="77"/>
      <c r="AT250" s="77"/>
      <c r="AU250" s="77"/>
      <c r="AV250" s="77"/>
      <c r="AW250" s="77"/>
      <c r="AX250" s="77"/>
      <c r="AY250" s="77"/>
      <c r="AZ250" s="77"/>
      <c r="BA250" s="77"/>
      <c r="BB250" s="77"/>
      <c r="BC250" s="77"/>
      <c r="BD250" s="77"/>
      <c r="BE250" s="77"/>
      <c r="BF250" s="77"/>
      <c r="BG250" s="77"/>
      <c r="BH250" s="77"/>
      <c r="BI250" s="77"/>
    </row>
    <row r="251" spans="21:61" x14ac:dyDescent="0.25">
      <c r="U251" s="77"/>
      <c r="V251" s="77"/>
      <c r="W251" s="77"/>
      <c r="X251" s="77"/>
      <c r="Y251" s="77"/>
      <c r="Z251" s="77"/>
      <c r="AA251" s="77"/>
      <c r="AB251" s="77"/>
      <c r="AC251" s="77"/>
      <c r="AD251" s="77"/>
      <c r="AE251" s="77"/>
      <c r="AF251" s="77"/>
      <c r="AG251" s="77"/>
      <c r="AH251" s="77"/>
      <c r="AI251" s="77"/>
      <c r="AJ251" s="77"/>
      <c r="AK251" s="77"/>
      <c r="AL251" s="77"/>
      <c r="AM251" s="77"/>
      <c r="AN251" s="77"/>
      <c r="AO251" s="77"/>
      <c r="AP251" s="77"/>
      <c r="AQ251" s="77"/>
      <c r="AR251" s="77"/>
      <c r="AS251" s="77"/>
      <c r="AT251" s="77"/>
      <c r="AU251" s="77"/>
      <c r="AV251" s="77"/>
      <c r="AW251" s="77"/>
      <c r="AX251" s="77"/>
      <c r="AY251" s="77"/>
      <c r="AZ251" s="77"/>
      <c r="BA251" s="77"/>
      <c r="BB251" s="77"/>
      <c r="BC251" s="77"/>
      <c r="BD251" s="77"/>
      <c r="BE251" s="77"/>
      <c r="BF251" s="77"/>
      <c r="BG251" s="77"/>
      <c r="BH251" s="77"/>
      <c r="BI251" s="77"/>
    </row>
    <row r="252" spans="21:61" x14ac:dyDescent="0.25">
      <c r="U252" s="77"/>
      <c r="V252" s="77"/>
      <c r="W252" s="77"/>
      <c r="X252" s="77"/>
      <c r="Y252" s="77"/>
      <c r="Z252" s="77"/>
      <c r="AA252" s="77"/>
      <c r="AB252" s="77"/>
      <c r="AC252" s="77"/>
      <c r="AD252" s="77"/>
      <c r="AE252" s="77"/>
      <c r="AF252" s="77"/>
      <c r="AG252" s="77"/>
      <c r="AH252" s="77"/>
      <c r="AI252" s="77"/>
      <c r="AJ252" s="77"/>
      <c r="AK252" s="77"/>
      <c r="AL252" s="77"/>
      <c r="AM252" s="77"/>
      <c r="AN252" s="77"/>
      <c r="AO252" s="77"/>
      <c r="AP252" s="77"/>
      <c r="AQ252" s="77"/>
      <c r="AR252" s="77"/>
      <c r="AS252" s="77"/>
      <c r="AT252" s="77"/>
      <c r="AU252" s="77"/>
      <c r="AV252" s="77"/>
      <c r="AW252" s="77"/>
      <c r="AX252" s="77"/>
      <c r="AY252" s="77"/>
      <c r="AZ252" s="77"/>
      <c r="BA252" s="77"/>
      <c r="BB252" s="77"/>
      <c r="BC252" s="77"/>
      <c r="BD252" s="77"/>
      <c r="BE252" s="77"/>
      <c r="BF252" s="77"/>
      <c r="BG252" s="77"/>
      <c r="BH252" s="77"/>
      <c r="BI252" s="77"/>
    </row>
    <row r="253" spans="21:61" x14ac:dyDescent="0.25">
      <c r="U253" s="77"/>
      <c r="V253" s="77"/>
      <c r="W253" s="77"/>
      <c r="X253" s="77"/>
      <c r="Y253" s="77"/>
      <c r="Z253" s="77"/>
      <c r="AA253" s="77"/>
      <c r="AB253" s="77"/>
      <c r="AC253" s="77"/>
      <c r="AD253" s="77"/>
      <c r="AE253" s="77"/>
      <c r="AF253" s="77"/>
      <c r="AG253" s="77"/>
      <c r="AH253" s="77"/>
      <c r="AI253" s="77"/>
      <c r="AJ253" s="77"/>
      <c r="AK253" s="77"/>
      <c r="AL253" s="77"/>
      <c r="AM253" s="77"/>
      <c r="AN253" s="77"/>
      <c r="AO253" s="77"/>
      <c r="AP253" s="77"/>
      <c r="AQ253" s="77"/>
      <c r="AR253" s="77"/>
      <c r="AS253" s="77"/>
      <c r="AT253" s="77"/>
      <c r="AU253" s="77"/>
      <c r="AV253" s="77"/>
      <c r="AW253" s="77"/>
      <c r="AX253" s="77"/>
      <c r="AY253" s="77"/>
      <c r="AZ253" s="77"/>
      <c r="BA253" s="77"/>
      <c r="BB253" s="77"/>
      <c r="BC253" s="77"/>
      <c r="BD253" s="77"/>
      <c r="BE253" s="77"/>
      <c r="BF253" s="77"/>
      <c r="BG253" s="77"/>
      <c r="BH253" s="77"/>
      <c r="BI253" s="77"/>
    </row>
    <row r="254" spans="21:61" x14ac:dyDescent="0.25">
      <c r="U254" s="77"/>
      <c r="V254" s="77"/>
      <c r="W254" s="77"/>
      <c r="X254" s="77"/>
      <c r="Y254" s="77"/>
      <c r="Z254" s="77"/>
      <c r="AA254" s="77"/>
      <c r="AB254" s="77"/>
      <c r="AC254" s="77"/>
      <c r="AD254" s="77"/>
      <c r="AE254" s="77"/>
      <c r="AF254" s="77"/>
      <c r="AG254" s="77"/>
      <c r="AH254" s="77"/>
      <c r="AI254" s="77"/>
      <c r="AJ254" s="77"/>
      <c r="AK254" s="77"/>
      <c r="AL254" s="77"/>
      <c r="AM254" s="77"/>
      <c r="AN254" s="77"/>
      <c r="AO254" s="77"/>
      <c r="AP254" s="77"/>
      <c r="AQ254" s="77"/>
      <c r="AR254" s="77"/>
      <c r="AS254" s="77"/>
      <c r="AT254" s="77"/>
      <c r="AU254" s="77"/>
      <c r="AV254" s="77"/>
      <c r="AW254" s="77"/>
      <c r="AX254" s="77"/>
      <c r="AY254" s="77"/>
      <c r="AZ254" s="77"/>
      <c r="BA254" s="77"/>
      <c r="BB254" s="77"/>
      <c r="BC254" s="77"/>
      <c r="BD254" s="77"/>
      <c r="BE254" s="77"/>
      <c r="BF254" s="77"/>
      <c r="BG254" s="77"/>
      <c r="BH254" s="77"/>
      <c r="BI254" s="77"/>
    </row>
    <row r="255" spans="21:61" x14ac:dyDescent="0.25">
      <c r="U255" s="77"/>
      <c r="V255" s="77"/>
      <c r="W255" s="77"/>
      <c r="X255" s="77"/>
      <c r="Y255" s="77"/>
      <c r="Z255" s="77"/>
      <c r="AA255" s="77"/>
      <c r="AB255" s="77"/>
      <c r="AC255" s="77"/>
      <c r="AD255" s="77"/>
      <c r="AE255" s="77"/>
      <c r="AF255" s="77"/>
      <c r="AG255" s="77"/>
      <c r="AH255" s="77"/>
      <c r="AI255" s="77"/>
      <c r="AJ255" s="77"/>
      <c r="AK255" s="77"/>
      <c r="AL255" s="77"/>
      <c r="AM255" s="77"/>
      <c r="AN255" s="77"/>
      <c r="AO255" s="77"/>
      <c r="AP255" s="77"/>
      <c r="AQ255" s="77"/>
      <c r="AR255" s="77"/>
      <c r="AS255" s="77"/>
      <c r="AT255" s="77"/>
      <c r="AU255" s="77"/>
      <c r="AV255" s="77"/>
      <c r="AW255" s="77"/>
      <c r="AX255" s="77"/>
      <c r="AY255" s="77"/>
      <c r="AZ255" s="77"/>
      <c r="BA255" s="77"/>
      <c r="BB255" s="77"/>
      <c r="BC255" s="77"/>
      <c r="BD255" s="77"/>
      <c r="BE255" s="77"/>
      <c r="BF255" s="77"/>
      <c r="BG255" s="77"/>
      <c r="BH255" s="77"/>
      <c r="BI255" s="77"/>
    </row>
    <row r="256" spans="21:61" x14ac:dyDescent="0.25">
      <c r="U256" s="77"/>
      <c r="V256" s="77"/>
      <c r="W256" s="77"/>
      <c r="X256" s="77"/>
      <c r="Y256" s="77"/>
      <c r="Z256" s="77"/>
      <c r="AA256" s="77"/>
      <c r="AB256" s="77"/>
      <c r="AC256" s="77"/>
      <c r="AD256" s="77"/>
      <c r="AE256" s="77"/>
      <c r="AF256" s="77"/>
      <c r="AG256" s="77"/>
      <c r="AH256" s="77"/>
      <c r="AI256" s="77"/>
      <c r="AJ256" s="77"/>
      <c r="AK256" s="77"/>
      <c r="AL256" s="77"/>
      <c r="AM256" s="77"/>
      <c r="AN256" s="77"/>
      <c r="AO256" s="77"/>
      <c r="AP256" s="77"/>
      <c r="AQ256" s="77"/>
      <c r="AR256" s="77"/>
      <c r="AS256" s="77"/>
      <c r="AT256" s="77"/>
      <c r="AU256" s="77"/>
      <c r="AV256" s="77"/>
      <c r="AW256" s="77"/>
      <c r="AX256" s="77"/>
      <c r="AY256" s="77"/>
      <c r="AZ256" s="77"/>
      <c r="BA256" s="77"/>
      <c r="BB256" s="77"/>
      <c r="BC256" s="77"/>
      <c r="BD256" s="77"/>
      <c r="BE256" s="77"/>
      <c r="BF256" s="77"/>
      <c r="BG256" s="77"/>
      <c r="BH256" s="77"/>
      <c r="BI256" s="77"/>
    </row>
    <row r="257" spans="21:61" x14ac:dyDescent="0.25">
      <c r="U257" s="77"/>
      <c r="V257" s="77"/>
      <c r="W257" s="77"/>
      <c r="X257" s="77"/>
      <c r="Y257" s="77"/>
      <c r="Z257" s="77"/>
      <c r="AA257" s="77"/>
      <c r="AB257" s="77"/>
      <c r="AC257" s="77"/>
      <c r="AD257" s="77"/>
      <c r="AE257" s="77"/>
      <c r="AF257" s="77"/>
      <c r="AG257" s="77"/>
      <c r="AH257" s="77"/>
      <c r="AI257" s="77"/>
      <c r="AJ257" s="77"/>
      <c r="AK257" s="77"/>
      <c r="AL257" s="77"/>
      <c r="AM257" s="77"/>
      <c r="AN257" s="77"/>
      <c r="AO257" s="77"/>
      <c r="AP257" s="77"/>
      <c r="AQ257" s="77"/>
      <c r="AR257" s="77"/>
      <c r="AS257" s="77"/>
      <c r="AT257" s="77"/>
      <c r="AU257" s="77"/>
      <c r="AV257" s="77"/>
      <c r="AW257" s="77"/>
      <c r="AX257" s="77"/>
      <c r="AY257" s="77"/>
      <c r="AZ257" s="77"/>
      <c r="BA257" s="77"/>
      <c r="BB257" s="77"/>
      <c r="BC257" s="77"/>
      <c r="BD257" s="77"/>
      <c r="BE257" s="77"/>
      <c r="BF257" s="77"/>
      <c r="BG257" s="77"/>
      <c r="BH257" s="77"/>
      <c r="BI257" s="77"/>
    </row>
    <row r="258" spans="21:61" x14ac:dyDescent="0.25">
      <c r="U258" s="77"/>
      <c r="V258" s="77"/>
      <c r="W258" s="77"/>
      <c r="X258" s="77"/>
      <c r="Y258" s="77"/>
      <c r="Z258" s="77"/>
      <c r="AA258" s="77"/>
      <c r="AB258" s="77"/>
      <c r="AC258" s="77"/>
      <c r="AD258" s="77"/>
      <c r="AE258" s="77"/>
      <c r="AF258" s="77"/>
      <c r="AG258" s="77"/>
      <c r="AH258" s="77"/>
      <c r="AI258" s="77"/>
      <c r="AJ258" s="77"/>
      <c r="AK258" s="77"/>
      <c r="AL258" s="77"/>
      <c r="AM258" s="77"/>
      <c r="AN258" s="77"/>
      <c r="AO258" s="77"/>
      <c r="AP258" s="77"/>
      <c r="AQ258" s="77"/>
      <c r="AR258" s="77"/>
      <c r="AS258" s="77"/>
      <c r="AT258" s="77"/>
      <c r="AU258" s="77"/>
      <c r="AV258" s="77"/>
      <c r="AW258" s="77"/>
      <c r="AX258" s="77"/>
      <c r="AY258" s="77"/>
      <c r="AZ258" s="77"/>
      <c r="BA258" s="77"/>
      <c r="BB258" s="77"/>
      <c r="BC258" s="77"/>
      <c r="BD258" s="77"/>
      <c r="BE258" s="77"/>
      <c r="BF258" s="77"/>
      <c r="BG258" s="77"/>
      <c r="BH258" s="77"/>
      <c r="BI258" s="77"/>
    </row>
    <row r="259" spans="21:61" x14ac:dyDescent="0.25">
      <c r="U259" s="77"/>
      <c r="V259" s="77"/>
      <c r="W259" s="77"/>
      <c r="X259" s="77"/>
      <c r="Y259" s="77"/>
      <c r="Z259" s="77"/>
      <c r="AA259" s="77"/>
      <c r="AB259" s="77"/>
      <c r="AC259" s="77"/>
      <c r="AD259" s="77"/>
      <c r="AE259" s="77"/>
      <c r="AF259" s="77"/>
      <c r="AG259" s="77"/>
      <c r="AH259" s="77"/>
      <c r="AI259" s="77"/>
      <c r="AJ259" s="77"/>
      <c r="AK259" s="77"/>
      <c r="AL259" s="77"/>
      <c r="AM259" s="77"/>
      <c r="AN259" s="77"/>
      <c r="AO259" s="77"/>
      <c r="AP259" s="77"/>
      <c r="AQ259" s="77"/>
      <c r="AR259" s="77"/>
      <c r="AS259" s="77"/>
      <c r="AT259" s="77"/>
      <c r="AU259" s="77"/>
      <c r="AV259" s="77"/>
      <c r="AW259" s="77"/>
      <c r="AX259" s="77"/>
      <c r="AY259" s="77"/>
      <c r="AZ259" s="77"/>
      <c r="BA259" s="77"/>
      <c r="BB259" s="77"/>
      <c r="BC259" s="77"/>
      <c r="BD259" s="77"/>
      <c r="BE259" s="77"/>
      <c r="BF259" s="77"/>
      <c r="BG259" s="77"/>
      <c r="BH259" s="77"/>
      <c r="BI259" s="77"/>
    </row>
    <row r="260" spans="21:61" x14ac:dyDescent="0.25">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row>
    <row r="261" spans="21:61" x14ac:dyDescent="0.25">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row>
    <row r="262" spans="21:61" x14ac:dyDescent="0.25">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row>
    <row r="263" spans="21:61" x14ac:dyDescent="0.25">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row>
    <row r="264" spans="21:61" x14ac:dyDescent="0.25">
      <c r="U264" s="77"/>
      <c r="V264" s="77"/>
      <c r="W264" s="77"/>
      <c r="X264" s="77"/>
      <c r="Y264" s="77"/>
      <c r="Z264" s="77"/>
      <c r="AA264" s="77"/>
      <c r="AB264" s="77"/>
      <c r="AC264" s="77"/>
      <c r="AD264" s="77"/>
      <c r="AE264" s="77"/>
      <c r="AF264" s="77"/>
      <c r="AG264" s="77"/>
      <c r="AH264" s="77"/>
      <c r="AI264" s="77"/>
      <c r="AJ264" s="77"/>
      <c r="AK264" s="77"/>
      <c r="AL264" s="77"/>
      <c r="AM264" s="77"/>
      <c r="AN264" s="77"/>
      <c r="AO264" s="77"/>
      <c r="AP264" s="77"/>
      <c r="AQ264" s="77"/>
      <c r="AR264" s="77"/>
      <c r="AS264" s="77"/>
      <c r="AT264" s="77"/>
      <c r="AU264" s="77"/>
      <c r="AV264" s="77"/>
      <c r="AW264" s="77"/>
      <c r="AX264" s="77"/>
      <c r="AY264" s="77"/>
      <c r="AZ264" s="77"/>
      <c r="BA264" s="77"/>
      <c r="BB264" s="77"/>
      <c r="BC264" s="77"/>
      <c r="BD264" s="77"/>
      <c r="BE264" s="77"/>
      <c r="BF264" s="77"/>
      <c r="BG264" s="77"/>
      <c r="BH264" s="77"/>
      <c r="BI264" s="77"/>
    </row>
    <row r="265" spans="21:61" x14ac:dyDescent="0.25">
      <c r="U265" s="77"/>
      <c r="V265" s="77"/>
      <c r="W265" s="77"/>
      <c r="X265" s="77"/>
      <c r="Y265" s="77"/>
      <c r="Z265" s="77"/>
      <c r="AA265" s="77"/>
      <c r="AB265" s="77"/>
      <c r="AC265" s="77"/>
      <c r="AD265" s="77"/>
      <c r="AE265" s="77"/>
      <c r="AF265" s="77"/>
      <c r="AG265" s="77"/>
      <c r="AH265" s="77"/>
      <c r="AI265" s="77"/>
      <c r="AJ265" s="77"/>
      <c r="AK265" s="77"/>
      <c r="AL265" s="77"/>
      <c r="AM265" s="77"/>
      <c r="AN265" s="77"/>
      <c r="AO265" s="77"/>
      <c r="AP265" s="77"/>
      <c r="AQ265" s="77"/>
      <c r="AR265" s="77"/>
      <c r="AS265" s="77"/>
      <c r="AT265" s="77"/>
      <c r="AU265" s="77"/>
      <c r="AV265" s="77"/>
      <c r="AW265" s="77"/>
      <c r="AX265" s="77"/>
      <c r="AY265" s="77"/>
      <c r="AZ265" s="77"/>
      <c r="BA265" s="77"/>
      <c r="BB265" s="77"/>
      <c r="BC265" s="77"/>
      <c r="BD265" s="77"/>
      <c r="BE265" s="77"/>
      <c r="BF265" s="77"/>
      <c r="BG265" s="77"/>
      <c r="BH265" s="77"/>
      <c r="BI265" s="77"/>
    </row>
    <row r="266" spans="21:61" x14ac:dyDescent="0.25">
      <c r="U266" s="77"/>
      <c r="V266" s="77"/>
      <c r="W266" s="77"/>
      <c r="X266" s="77"/>
      <c r="Y266" s="77"/>
      <c r="Z266" s="77"/>
      <c r="AA266" s="77"/>
      <c r="AB266" s="77"/>
      <c r="AC266" s="77"/>
      <c r="AD266" s="77"/>
      <c r="AE266" s="77"/>
      <c r="AF266" s="77"/>
      <c r="AG266" s="77"/>
      <c r="AH266" s="77"/>
      <c r="AI266" s="77"/>
      <c r="AJ266" s="77"/>
      <c r="AK266" s="77"/>
      <c r="AL266" s="77"/>
      <c r="AM266" s="77"/>
      <c r="AN266" s="77"/>
      <c r="AO266" s="77"/>
      <c r="AP266" s="77"/>
      <c r="AQ266" s="77"/>
      <c r="AR266" s="77"/>
      <c r="AS266" s="77"/>
      <c r="AT266" s="77"/>
      <c r="AU266" s="77"/>
      <c r="AV266" s="77"/>
      <c r="AW266" s="77"/>
      <c r="AX266" s="77"/>
      <c r="AY266" s="77"/>
      <c r="AZ266" s="77"/>
      <c r="BA266" s="77"/>
      <c r="BB266" s="77"/>
      <c r="BC266" s="77"/>
      <c r="BD266" s="77"/>
      <c r="BE266" s="77"/>
      <c r="BF266" s="77"/>
      <c r="BG266" s="77"/>
      <c r="BH266" s="77"/>
      <c r="BI266" s="77"/>
    </row>
    <row r="267" spans="21:61" x14ac:dyDescent="0.25">
      <c r="U267" s="77"/>
      <c r="V267" s="77"/>
      <c r="W267" s="77"/>
      <c r="X267" s="77"/>
      <c r="Y267" s="77"/>
      <c r="Z267" s="77"/>
      <c r="AA267" s="77"/>
      <c r="AB267" s="77"/>
      <c r="AC267" s="77"/>
      <c r="AD267" s="77"/>
      <c r="AE267" s="77"/>
      <c r="AF267" s="77"/>
      <c r="AG267" s="77"/>
      <c r="AH267" s="77"/>
      <c r="AI267" s="77"/>
      <c r="AJ267" s="77"/>
      <c r="AK267" s="77"/>
      <c r="AL267" s="77"/>
      <c r="AM267" s="77"/>
      <c r="AN267" s="77"/>
      <c r="AO267" s="77"/>
      <c r="AP267" s="77"/>
      <c r="AQ267" s="77"/>
      <c r="AR267" s="77"/>
      <c r="AS267" s="77"/>
      <c r="AT267" s="77"/>
      <c r="AU267" s="77"/>
      <c r="AV267" s="77"/>
      <c r="AW267" s="77"/>
      <c r="AX267" s="77"/>
      <c r="AY267" s="77"/>
      <c r="AZ267" s="77"/>
      <c r="BA267" s="77"/>
      <c r="BB267" s="77"/>
      <c r="BC267" s="77"/>
      <c r="BD267" s="77"/>
      <c r="BE267" s="77"/>
      <c r="BF267" s="77"/>
      <c r="BG267" s="77"/>
      <c r="BH267" s="77"/>
      <c r="BI267" s="77"/>
    </row>
    <row r="268" spans="21:61" x14ac:dyDescent="0.25">
      <c r="U268" s="77"/>
      <c r="V268" s="77"/>
      <c r="W268" s="77"/>
      <c r="X268" s="77"/>
      <c r="Y268" s="77"/>
      <c r="Z268" s="77"/>
      <c r="AA268" s="77"/>
      <c r="AB268" s="77"/>
      <c r="AC268" s="77"/>
      <c r="AD268" s="77"/>
      <c r="AE268" s="77"/>
      <c r="AF268" s="77"/>
      <c r="AG268" s="77"/>
      <c r="AH268" s="77"/>
      <c r="AI268" s="77"/>
      <c r="AJ268" s="77"/>
      <c r="AK268" s="77"/>
      <c r="AL268" s="77"/>
      <c r="AM268" s="77"/>
      <c r="AN268" s="77"/>
      <c r="AO268" s="77"/>
      <c r="AP268" s="77"/>
      <c r="AQ268" s="77"/>
      <c r="AR268" s="77"/>
      <c r="AS268" s="77"/>
      <c r="AT268" s="77"/>
      <c r="AU268" s="77"/>
      <c r="AV268" s="77"/>
      <c r="AW268" s="77"/>
      <c r="AX268" s="77"/>
      <c r="AY268" s="77"/>
      <c r="AZ268" s="77"/>
      <c r="BA268" s="77"/>
      <c r="BB268" s="77"/>
      <c r="BC268" s="77"/>
      <c r="BD268" s="77"/>
      <c r="BE268" s="77"/>
      <c r="BF268" s="77"/>
      <c r="BG268" s="77"/>
      <c r="BH268" s="77"/>
      <c r="BI268" s="77"/>
    </row>
    <row r="269" spans="21:61" x14ac:dyDescent="0.25">
      <c r="U269" s="77"/>
      <c r="V269" s="77"/>
      <c r="W269" s="77"/>
      <c r="X269" s="77"/>
      <c r="Y269" s="77"/>
      <c r="Z269" s="77"/>
      <c r="AA269" s="77"/>
      <c r="AB269" s="77"/>
      <c r="AC269" s="77"/>
      <c r="AD269" s="77"/>
      <c r="AE269" s="77"/>
      <c r="AF269" s="77"/>
      <c r="AG269" s="77"/>
      <c r="AH269" s="77"/>
      <c r="AI269" s="77"/>
      <c r="AJ269" s="77"/>
      <c r="AK269" s="77"/>
      <c r="AL269" s="77"/>
      <c r="AM269" s="77"/>
      <c r="AN269" s="77"/>
      <c r="AO269" s="77"/>
      <c r="AP269" s="77"/>
      <c r="AQ269" s="77"/>
      <c r="AR269" s="77"/>
      <c r="AS269" s="77"/>
      <c r="AT269" s="77"/>
      <c r="AU269" s="77"/>
      <c r="AV269" s="77"/>
      <c r="AW269" s="77"/>
      <c r="AX269" s="77"/>
      <c r="AY269" s="77"/>
      <c r="AZ269" s="77"/>
      <c r="BA269" s="77"/>
      <c r="BB269" s="77"/>
      <c r="BC269" s="77"/>
      <c r="BD269" s="77"/>
      <c r="BE269" s="77"/>
      <c r="BF269" s="77"/>
      <c r="BG269" s="77"/>
      <c r="BH269" s="77"/>
      <c r="BI269" s="77"/>
    </row>
    <row r="270" spans="21:61" x14ac:dyDescent="0.25">
      <c r="U270" s="77"/>
      <c r="V270" s="77"/>
      <c r="W270" s="77"/>
      <c r="X270" s="77"/>
      <c r="Y270" s="77"/>
      <c r="Z270" s="77"/>
      <c r="AA270" s="77"/>
      <c r="AB270" s="77"/>
      <c r="AC270" s="77"/>
      <c r="AD270" s="77"/>
      <c r="AE270" s="77"/>
      <c r="AF270" s="77"/>
      <c r="AG270" s="77"/>
      <c r="AH270" s="77"/>
      <c r="AI270" s="77"/>
      <c r="AJ270" s="77"/>
      <c r="AK270" s="77"/>
      <c r="AL270" s="77"/>
      <c r="AM270" s="77"/>
      <c r="AN270" s="77"/>
      <c r="AO270" s="77"/>
      <c r="AP270" s="77"/>
      <c r="AQ270" s="77"/>
      <c r="AR270" s="77"/>
      <c r="AS270" s="77"/>
      <c r="AT270" s="77"/>
      <c r="AU270" s="77"/>
      <c r="AV270" s="77"/>
      <c r="AW270" s="77"/>
      <c r="AX270" s="77"/>
      <c r="AY270" s="77"/>
      <c r="AZ270" s="77"/>
      <c r="BA270" s="77"/>
      <c r="BB270" s="77"/>
      <c r="BC270" s="77"/>
      <c r="BD270" s="77"/>
      <c r="BE270" s="77"/>
      <c r="BF270" s="77"/>
      <c r="BG270" s="77"/>
      <c r="BH270" s="77"/>
      <c r="BI270" s="77"/>
    </row>
    <row r="271" spans="21:61" x14ac:dyDescent="0.25">
      <c r="U271" s="77"/>
      <c r="V271" s="77"/>
      <c r="W271" s="77"/>
      <c r="X271" s="77"/>
      <c r="Y271" s="77"/>
      <c r="Z271" s="77"/>
      <c r="AA271" s="77"/>
      <c r="AB271" s="77"/>
      <c r="AC271" s="77"/>
      <c r="AD271" s="77"/>
      <c r="AE271" s="77"/>
      <c r="AF271" s="77"/>
      <c r="AG271" s="77"/>
      <c r="AH271" s="77"/>
      <c r="AI271" s="77"/>
      <c r="AJ271" s="77"/>
      <c r="AK271" s="77"/>
      <c r="AL271" s="77"/>
      <c r="AM271" s="77"/>
      <c r="AN271" s="77"/>
      <c r="AO271" s="77"/>
      <c r="AP271" s="77"/>
      <c r="AQ271" s="77"/>
      <c r="AR271" s="77"/>
      <c r="AS271" s="77"/>
      <c r="AT271" s="77"/>
      <c r="AU271" s="77"/>
      <c r="AV271" s="77"/>
      <c r="AW271" s="77"/>
      <c r="AX271" s="77"/>
      <c r="AY271" s="77"/>
      <c r="AZ271" s="77"/>
      <c r="BA271" s="77"/>
      <c r="BB271" s="77"/>
      <c r="BC271" s="77"/>
      <c r="BD271" s="77"/>
      <c r="BE271" s="77"/>
      <c r="BF271" s="77"/>
      <c r="BG271" s="77"/>
      <c r="BH271" s="77"/>
      <c r="BI271" s="77"/>
    </row>
    <row r="272" spans="21:61" x14ac:dyDescent="0.25">
      <c r="U272" s="77"/>
      <c r="V272" s="77"/>
      <c r="W272" s="77"/>
      <c r="X272" s="77"/>
      <c r="Y272" s="77"/>
      <c r="Z272" s="77"/>
      <c r="AA272" s="77"/>
      <c r="AB272" s="77"/>
      <c r="AC272" s="77"/>
      <c r="AD272" s="77"/>
      <c r="AE272" s="77"/>
      <c r="AF272" s="77"/>
      <c r="AG272" s="77"/>
      <c r="AH272" s="77"/>
      <c r="AI272" s="77"/>
      <c r="AJ272" s="77"/>
      <c r="AK272" s="77"/>
      <c r="AL272" s="77"/>
      <c r="AM272" s="77"/>
      <c r="AN272" s="77"/>
      <c r="AO272" s="77"/>
      <c r="AP272" s="77"/>
      <c r="AQ272" s="77"/>
      <c r="AR272" s="77"/>
      <c r="AS272" s="77"/>
      <c r="AT272" s="77"/>
      <c r="AU272" s="77"/>
      <c r="AV272" s="77"/>
      <c r="AW272" s="77"/>
      <c r="AX272" s="77"/>
      <c r="AY272" s="77"/>
      <c r="AZ272" s="77"/>
      <c r="BA272" s="77"/>
      <c r="BB272" s="77"/>
      <c r="BC272" s="77"/>
      <c r="BD272" s="77"/>
      <c r="BE272" s="77"/>
      <c r="BF272" s="77"/>
      <c r="BG272" s="77"/>
      <c r="BH272" s="77"/>
      <c r="BI272" s="77"/>
    </row>
    <row r="273" spans="21:61" x14ac:dyDescent="0.25">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c r="AQ273" s="77"/>
      <c r="AR273" s="77"/>
      <c r="AS273" s="77"/>
      <c r="AT273" s="77"/>
      <c r="AU273" s="77"/>
      <c r="AV273" s="77"/>
      <c r="AW273" s="77"/>
      <c r="AX273" s="77"/>
      <c r="AY273" s="77"/>
      <c r="AZ273" s="77"/>
      <c r="BA273" s="77"/>
      <c r="BB273" s="77"/>
      <c r="BC273" s="77"/>
      <c r="BD273" s="77"/>
      <c r="BE273" s="77"/>
      <c r="BF273" s="77"/>
      <c r="BG273" s="77"/>
      <c r="BH273" s="77"/>
      <c r="BI273" s="77"/>
    </row>
    <row r="274" spans="21:61" x14ac:dyDescent="0.25">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row>
    <row r="275" spans="21:61" x14ac:dyDescent="0.25">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c r="AX275" s="77"/>
      <c r="AY275" s="77"/>
      <c r="AZ275" s="77"/>
      <c r="BA275" s="77"/>
      <c r="BB275" s="77"/>
      <c r="BC275" s="77"/>
      <c r="BD275" s="77"/>
      <c r="BE275" s="77"/>
      <c r="BF275" s="77"/>
      <c r="BG275" s="77"/>
      <c r="BH275" s="77"/>
      <c r="BI275" s="77"/>
    </row>
    <row r="276" spans="21:61" x14ac:dyDescent="0.25">
      <c r="U276" s="77"/>
      <c r="V276" s="77"/>
      <c r="W276" s="77"/>
      <c r="X276" s="77"/>
      <c r="Y276" s="77"/>
      <c r="Z276" s="77"/>
      <c r="AA276" s="77"/>
      <c r="AB276" s="77"/>
      <c r="AC276" s="77"/>
      <c r="AD276" s="77"/>
      <c r="AE276" s="77"/>
      <c r="AF276" s="77"/>
      <c r="AG276" s="77"/>
      <c r="AH276" s="77"/>
      <c r="AI276" s="77"/>
      <c r="AJ276" s="77"/>
      <c r="AK276" s="77"/>
      <c r="AL276" s="77"/>
      <c r="AM276" s="77"/>
      <c r="AN276" s="77"/>
      <c r="AO276" s="77"/>
      <c r="AP276" s="77"/>
      <c r="AQ276" s="77"/>
      <c r="AR276" s="77"/>
      <c r="AS276" s="77"/>
      <c r="AT276" s="77"/>
      <c r="AU276" s="77"/>
      <c r="AV276" s="77"/>
      <c r="AW276" s="77"/>
      <c r="AX276" s="77"/>
      <c r="AY276" s="77"/>
      <c r="AZ276" s="77"/>
      <c r="BA276" s="77"/>
      <c r="BB276" s="77"/>
      <c r="BC276" s="77"/>
      <c r="BD276" s="77"/>
      <c r="BE276" s="77"/>
      <c r="BF276" s="77"/>
      <c r="BG276" s="77"/>
      <c r="BH276" s="77"/>
      <c r="BI276" s="77"/>
    </row>
    <row r="277" spans="21:61" x14ac:dyDescent="0.25">
      <c r="U277" s="77"/>
      <c r="V277" s="77"/>
      <c r="W277" s="77"/>
      <c r="X277" s="77"/>
      <c r="Y277" s="77"/>
      <c r="Z277" s="77"/>
      <c r="AA277" s="77"/>
      <c r="AB277" s="77"/>
      <c r="AC277" s="77"/>
      <c r="AD277" s="77"/>
      <c r="AE277" s="77"/>
      <c r="AF277" s="77"/>
      <c r="AG277" s="77"/>
      <c r="AH277" s="77"/>
      <c r="AI277" s="77"/>
      <c r="AJ277" s="77"/>
      <c r="AK277" s="77"/>
      <c r="AL277" s="77"/>
      <c r="AM277" s="77"/>
      <c r="AN277" s="77"/>
      <c r="AO277" s="77"/>
      <c r="AP277" s="77"/>
      <c r="AQ277" s="77"/>
      <c r="AR277" s="77"/>
      <c r="AS277" s="77"/>
      <c r="AT277" s="77"/>
      <c r="AU277" s="77"/>
      <c r="AV277" s="77"/>
      <c r="AW277" s="77"/>
      <c r="AX277" s="77"/>
      <c r="AY277" s="77"/>
      <c r="AZ277" s="77"/>
      <c r="BA277" s="77"/>
      <c r="BB277" s="77"/>
      <c r="BC277" s="77"/>
      <c r="BD277" s="77"/>
      <c r="BE277" s="77"/>
      <c r="BF277" s="77"/>
      <c r="BG277" s="77"/>
      <c r="BH277" s="77"/>
      <c r="BI277" s="77"/>
    </row>
    <row r="278" spans="21:61" x14ac:dyDescent="0.25">
      <c r="U278" s="77"/>
      <c r="V278" s="77"/>
      <c r="W278" s="77"/>
      <c r="X278" s="77"/>
      <c r="Y278" s="77"/>
      <c r="Z278" s="77"/>
      <c r="AA278" s="77"/>
      <c r="AB278" s="77"/>
      <c r="AC278" s="77"/>
      <c r="AD278" s="77"/>
      <c r="AE278" s="77"/>
      <c r="AF278" s="77"/>
      <c r="AG278" s="77"/>
      <c r="AH278" s="77"/>
      <c r="AI278" s="77"/>
      <c r="AJ278" s="77"/>
      <c r="AK278" s="77"/>
      <c r="AL278" s="77"/>
      <c r="AM278" s="77"/>
      <c r="AN278" s="77"/>
      <c r="AO278" s="77"/>
      <c r="AP278" s="77"/>
      <c r="AQ278" s="77"/>
      <c r="AR278" s="77"/>
      <c r="AS278" s="77"/>
      <c r="AT278" s="77"/>
      <c r="AU278" s="77"/>
      <c r="AV278" s="77"/>
      <c r="AW278" s="77"/>
      <c r="AX278" s="77"/>
      <c r="AY278" s="77"/>
      <c r="AZ278" s="77"/>
      <c r="BA278" s="77"/>
      <c r="BB278" s="77"/>
      <c r="BC278" s="77"/>
      <c r="BD278" s="77"/>
      <c r="BE278" s="77"/>
      <c r="BF278" s="77"/>
      <c r="BG278" s="77"/>
      <c r="BH278" s="77"/>
      <c r="BI278" s="77"/>
    </row>
    <row r="279" spans="21:61" x14ac:dyDescent="0.25">
      <c r="U279" s="77"/>
      <c r="V279" s="77"/>
      <c r="W279" s="77"/>
      <c r="X279" s="77"/>
      <c r="Y279" s="77"/>
      <c r="Z279" s="77"/>
      <c r="AA279" s="77"/>
      <c r="AB279" s="77"/>
      <c r="AC279" s="77"/>
      <c r="AD279" s="77"/>
      <c r="AE279" s="77"/>
      <c r="AF279" s="77"/>
      <c r="AG279" s="77"/>
      <c r="AH279" s="77"/>
      <c r="AI279" s="77"/>
      <c r="AJ279" s="77"/>
      <c r="AK279" s="77"/>
      <c r="AL279" s="77"/>
      <c r="AM279" s="77"/>
      <c r="AN279" s="77"/>
      <c r="AO279" s="77"/>
      <c r="AP279" s="77"/>
      <c r="AQ279" s="77"/>
      <c r="AR279" s="77"/>
      <c r="AS279" s="77"/>
      <c r="AT279" s="77"/>
      <c r="AU279" s="77"/>
      <c r="AV279" s="77"/>
      <c r="AW279" s="77"/>
      <c r="AX279" s="77"/>
      <c r="AY279" s="77"/>
      <c r="AZ279" s="77"/>
      <c r="BA279" s="77"/>
      <c r="BB279" s="77"/>
      <c r="BC279" s="77"/>
      <c r="BD279" s="77"/>
      <c r="BE279" s="77"/>
      <c r="BF279" s="77"/>
      <c r="BG279" s="77"/>
      <c r="BH279" s="77"/>
      <c r="BI279" s="77"/>
    </row>
    <row r="280" spans="21:61" x14ac:dyDescent="0.25">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row>
    <row r="281" spans="21:61" x14ac:dyDescent="0.25">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row>
    <row r="282" spans="21:61" x14ac:dyDescent="0.25">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row>
    <row r="283" spans="21:61" x14ac:dyDescent="0.25">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row>
    <row r="284" spans="21:61" x14ac:dyDescent="0.25">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row>
    <row r="285" spans="21:61" x14ac:dyDescent="0.25">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row>
    <row r="286" spans="21:61" x14ac:dyDescent="0.25">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row>
    <row r="287" spans="21:61" x14ac:dyDescent="0.25">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row>
    <row r="288" spans="21:61" x14ac:dyDescent="0.25">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row>
    <row r="289" spans="21:61" x14ac:dyDescent="0.25">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row>
    <row r="290" spans="21:61" x14ac:dyDescent="0.25">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row>
    <row r="291" spans="21:61" x14ac:dyDescent="0.25">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row>
    <row r="292" spans="21:61" x14ac:dyDescent="0.25">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row>
    <row r="293" spans="21:61" x14ac:dyDescent="0.25">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row>
    <row r="294" spans="21:61" x14ac:dyDescent="0.25">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row>
    <row r="295" spans="21:61" x14ac:dyDescent="0.25">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row>
    <row r="296" spans="21:61" x14ac:dyDescent="0.25">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row>
    <row r="297" spans="21:61" x14ac:dyDescent="0.25">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row>
    <row r="298" spans="21:61" x14ac:dyDescent="0.25">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row>
    <row r="299" spans="21:61" x14ac:dyDescent="0.25">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row>
    <row r="300" spans="21:61" x14ac:dyDescent="0.25">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row>
    <row r="301" spans="21:61" x14ac:dyDescent="0.25">
      <c r="U301" s="77"/>
      <c r="V301" s="77"/>
      <c r="W301" s="77"/>
      <c r="X301" s="77"/>
      <c r="Y301" s="77"/>
      <c r="Z301" s="77"/>
      <c r="AA301" s="77"/>
      <c r="AB301" s="77"/>
      <c r="AC301" s="77"/>
      <c r="AD301" s="77"/>
      <c r="AE301" s="77"/>
      <c r="AF301" s="77"/>
      <c r="AG301" s="77"/>
      <c r="AH301" s="77"/>
      <c r="AI301" s="77"/>
      <c r="AJ301" s="77"/>
      <c r="AK301" s="77"/>
      <c r="AL301" s="77"/>
      <c r="AM301" s="77"/>
      <c r="AN301" s="77"/>
      <c r="AO301" s="77"/>
      <c r="AP301" s="77"/>
      <c r="AQ301" s="77"/>
      <c r="AR301" s="77"/>
      <c r="AS301" s="77"/>
      <c r="AT301" s="77"/>
      <c r="AU301" s="77"/>
      <c r="AV301" s="77"/>
      <c r="AW301" s="77"/>
      <c r="AX301" s="77"/>
      <c r="AY301" s="77"/>
      <c r="AZ301" s="77"/>
      <c r="BA301" s="77"/>
      <c r="BB301" s="77"/>
      <c r="BC301" s="77"/>
      <c r="BD301" s="77"/>
      <c r="BE301" s="77"/>
      <c r="BF301" s="77"/>
      <c r="BG301" s="77"/>
      <c r="BH301" s="77"/>
      <c r="BI301" s="77"/>
    </row>
    <row r="302" spans="21:61" x14ac:dyDescent="0.25">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row>
    <row r="303" spans="21:61" x14ac:dyDescent="0.25">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row>
    <row r="304" spans="21:61" x14ac:dyDescent="0.25">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row>
    <row r="305" spans="21:61" x14ac:dyDescent="0.25">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row>
    <row r="306" spans="21:61" x14ac:dyDescent="0.25">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77"/>
      <c r="BH306" s="77"/>
      <c r="BI306" s="77"/>
    </row>
    <row r="307" spans="21:61" x14ac:dyDescent="0.25">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row>
    <row r="308" spans="21:61" x14ac:dyDescent="0.25">
      <c r="U308" s="77"/>
      <c r="V308" s="77"/>
      <c r="W308" s="77"/>
      <c r="X308" s="77"/>
      <c r="Y308" s="77"/>
      <c r="Z308" s="77"/>
      <c r="AA308" s="77"/>
      <c r="AB308" s="77"/>
      <c r="AC308" s="77"/>
      <c r="AD308" s="77"/>
      <c r="AE308" s="77"/>
      <c r="AF308" s="77"/>
      <c r="AG308" s="77"/>
      <c r="AH308" s="77"/>
      <c r="AI308" s="77"/>
      <c r="AJ308" s="77"/>
      <c r="AK308" s="77"/>
      <c r="AL308" s="77"/>
      <c r="AM308" s="77"/>
      <c r="AN308" s="77"/>
      <c r="AO308" s="77"/>
      <c r="AP308" s="77"/>
      <c r="AQ308" s="77"/>
      <c r="AR308" s="77"/>
      <c r="AS308" s="77"/>
      <c r="AT308" s="77"/>
      <c r="AU308" s="77"/>
      <c r="AV308" s="77"/>
      <c r="AW308" s="77"/>
      <c r="AX308" s="77"/>
      <c r="AY308" s="77"/>
      <c r="AZ308" s="77"/>
      <c r="BA308" s="77"/>
      <c r="BB308" s="77"/>
      <c r="BC308" s="77"/>
      <c r="BD308" s="77"/>
      <c r="BE308" s="77"/>
      <c r="BF308" s="77"/>
      <c r="BG308" s="77"/>
      <c r="BH308" s="77"/>
      <c r="BI308" s="77"/>
    </row>
    <row r="309" spans="21:61" x14ac:dyDescent="0.25">
      <c r="U309" s="77"/>
      <c r="V309" s="77"/>
      <c r="W309" s="77"/>
      <c r="X309" s="77"/>
      <c r="Y309" s="77"/>
      <c r="Z309" s="77"/>
      <c r="AA309" s="77"/>
      <c r="AB309" s="77"/>
      <c r="AC309" s="77"/>
      <c r="AD309" s="77"/>
      <c r="AE309" s="77"/>
      <c r="AF309" s="77"/>
      <c r="AG309" s="77"/>
      <c r="AH309" s="77"/>
      <c r="AI309" s="77"/>
      <c r="AJ309" s="77"/>
      <c r="AK309" s="77"/>
      <c r="AL309" s="77"/>
      <c r="AM309" s="77"/>
      <c r="AN309" s="77"/>
      <c r="AO309" s="77"/>
      <c r="AP309" s="77"/>
      <c r="AQ309" s="77"/>
      <c r="AR309" s="77"/>
      <c r="AS309" s="77"/>
      <c r="AT309" s="77"/>
      <c r="AU309" s="77"/>
      <c r="AV309" s="77"/>
      <c r="AW309" s="77"/>
      <c r="AX309" s="77"/>
      <c r="AY309" s="77"/>
      <c r="AZ309" s="77"/>
      <c r="BA309" s="77"/>
      <c r="BB309" s="77"/>
      <c r="BC309" s="77"/>
      <c r="BD309" s="77"/>
      <c r="BE309" s="77"/>
      <c r="BF309" s="77"/>
      <c r="BG309" s="77"/>
      <c r="BH309" s="77"/>
      <c r="BI309" s="77"/>
    </row>
    <row r="310" spans="21:61" x14ac:dyDescent="0.25">
      <c r="U310" s="77"/>
      <c r="V310" s="77"/>
      <c r="W310" s="77"/>
      <c r="X310" s="77"/>
      <c r="Y310" s="77"/>
      <c r="Z310" s="77"/>
      <c r="AA310" s="77"/>
      <c r="AB310" s="77"/>
      <c r="AC310" s="77"/>
      <c r="AD310" s="77"/>
      <c r="AE310" s="77"/>
      <c r="AF310" s="77"/>
      <c r="AG310" s="77"/>
      <c r="AH310" s="77"/>
      <c r="AI310" s="77"/>
      <c r="AJ310" s="77"/>
      <c r="AK310" s="77"/>
      <c r="AL310" s="77"/>
      <c r="AM310" s="77"/>
      <c r="AN310" s="77"/>
      <c r="AO310" s="77"/>
      <c r="AP310" s="77"/>
      <c r="AQ310" s="77"/>
      <c r="AR310" s="77"/>
      <c r="AS310" s="77"/>
      <c r="AT310" s="77"/>
      <c r="AU310" s="77"/>
      <c r="AV310" s="77"/>
      <c r="AW310" s="77"/>
      <c r="AX310" s="77"/>
      <c r="AY310" s="77"/>
      <c r="AZ310" s="77"/>
      <c r="BA310" s="77"/>
      <c r="BB310" s="77"/>
      <c r="BC310" s="77"/>
      <c r="BD310" s="77"/>
      <c r="BE310" s="77"/>
      <c r="BF310" s="77"/>
      <c r="BG310" s="77"/>
      <c r="BH310" s="77"/>
      <c r="BI310" s="77"/>
    </row>
    <row r="311" spans="21:61" x14ac:dyDescent="0.25">
      <c r="U311" s="77"/>
      <c r="V311" s="77"/>
      <c r="W311" s="77"/>
      <c r="X311" s="77"/>
      <c r="Y311" s="77"/>
      <c r="Z311" s="77"/>
      <c r="AA311" s="77"/>
      <c r="AB311" s="77"/>
      <c r="AC311" s="77"/>
      <c r="AD311" s="77"/>
      <c r="AE311" s="77"/>
      <c r="AF311" s="77"/>
      <c r="AG311" s="77"/>
      <c r="AH311" s="77"/>
      <c r="AI311" s="77"/>
      <c r="AJ311" s="77"/>
      <c r="AK311" s="77"/>
      <c r="AL311" s="77"/>
      <c r="AM311" s="77"/>
      <c r="AN311" s="77"/>
      <c r="AO311" s="77"/>
      <c r="AP311" s="77"/>
      <c r="AQ311" s="77"/>
      <c r="AR311" s="77"/>
      <c r="AS311" s="77"/>
      <c r="AT311" s="77"/>
      <c r="AU311" s="77"/>
      <c r="AV311" s="77"/>
      <c r="AW311" s="77"/>
      <c r="AX311" s="77"/>
      <c r="AY311" s="77"/>
      <c r="AZ311" s="77"/>
      <c r="BA311" s="77"/>
      <c r="BB311" s="77"/>
      <c r="BC311" s="77"/>
      <c r="BD311" s="77"/>
      <c r="BE311" s="77"/>
      <c r="BF311" s="77"/>
      <c r="BG311" s="77"/>
      <c r="BH311" s="77"/>
      <c r="BI311" s="77"/>
    </row>
    <row r="312" spans="21:61" x14ac:dyDescent="0.25">
      <c r="U312" s="77"/>
      <c r="V312" s="77"/>
      <c r="W312" s="77"/>
      <c r="X312" s="77"/>
      <c r="Y312" s="77"/>
      <c r="Z312" s="77"/>
      <c r="AA312" s="77"/>
      <c r="AB312" s="77"/>
      <c r="AC312" s="77"/>
      <c r="AD312" s="77"/>
      <c r="AE312" s="77"/>
      <c r="AF312" s="77"/>
      <c r="AG312" s="77"/>
      <c r="AH312" s="77"/>
      <c r="AI312" s="77"/>
      <c r="AJ312" s="77"/>
      <c r="AK312" s="77"/>
      <c r="AL312" s="77"/>
      <c r="AM312" s="77"/>
      <c r="AN312" s="77"/>
      <c r="AO312" s="77"/>
      <c r="AP312" s="77"/>
      <c r="AQ312" s="77"/>
      <c r="AR312" s="77"/>
      <c r="AS312" s="77"/>
      <c r="AT312" s="77"/>
      <c r="AU312" s="77"/>
      <c r="AV312" s="77"/>
      <c r="AW312" s="77"/>
      <c r="AX312" s="77"/>
      <c r="AY312" s="77"/>
      <c r="AZ312" s="77"/>
      <c r="BA312" s="77"/>
      <c r="BB312" s="77"/>
      <c r="BC312" s="77"/>
      <c r="BD312" s="77"/>
      <c r="BE312" s="77"/>
      <c r="BF312" s="77"/>
      <c r="BG312" s="77"/>
      <c r="BH312" s="77"/>
      <c r="BI312" s="77"/>
    </row>
    <row r="313" spans="21:61" x14ac:dyDescent="0.25">
      <c r="U313" s="77"/>
      <c r="V313" s="77"/>
      <c r="W313" s="77"/>
      <c r="X313" s="77"/>
      <c r="Y313" s="77"/>
      <c r="Z313" s="77"/>
      <c r="AA313" s="77"/>
      <c r="AB313" s="77"/>
      <c r="AC313" s="77"/>
      <c r="AD313" s="77"/>
      <c r="AE313" s="77"/>
      <c r="AF313" s="77"/>
      <c r="AG313" s="77"/>
      <c r="AH313" s="77"/>
      <c r="AI313" s="77"/>
      <c r="AJ313" s="77"/>
      <c r="AK313" s="77"/>
      <c r="AL313" s="77"/>
      <c r="AM313" s="77"/>
      <c r="AN313" s="77"/>
      <c r="AO313" s="77"/>
      <c r="AP313" s="77"/>
      <c r="AQ313" s="77"/>
      <c r="AR313" s="77"/>
      <c r="AS313" s="77"/>
      <c r="AT313" s="77"/>
      <c r="AU313" s="77"/>
      <c r="AV313" s="77"/>
      <c r="AW313" s="77"/>
      <c r="AX313" s="77"/>
      <c r="AY313" s="77"/>
      <c r="AZ313" s="77"/>
      <c r="BA313" s="77"/>
      <c r="BB313" s="77"/>
      <c r="BC313" s="77"/>
      <c r="BD313" s="77"/>
      <c r="BE313" s="77"/>
      <c r="BF313" s="77"/>
      <c r="BG313" s="77"/>
      <c r="BH313" s="77"/>
      <c r="BI313" s="77"/>
    </row>
    <row r="314" spans="21:61" x14ac:dyDescent="0.25">
      <c r="U314" s="77"/>
      <c r="V314" s="77"/>
      <c r="W314" s="77"/>
      <c r="X314" s="77"/>
      <c r="Y314" s="77"/>
      <c r="Z314" s="77"/>
      <c r="AA314" s="77"/>
      <c r="AB314" s="77"/>
      <c r="AC314" s="77"/>
      <c r="AD314" s="77"/>
      <c r="AE314" s="77"/>
      <c r="AF314" s="77"/>
      <c r="AG314" s="77"/>
      <c r="AH314" s="77"/>
      <c r="AI314" s="77"/>
      <c r="AJ314" s="77"/>
      <c r="AK314" s="77"/>
      <c r="AL314" s="77"/>
      <c r="AM314" s="77"/>
      <c r="AN314" s="77"/>
      <c r="AO314" s="77"/>
      <c r="AP314" s="77"/>
      <c r="AQ314" s="77"/>
      <c r="AR314" s="77"/>
      <c r="AS314" s="77"/>
      <c r="AT314" s="77"/>
      <c r="AU314" s="77"/>
      <c r="AV314" s="77"/>
      <c r="AW314" s="77"/>
      <c r="AX314" s="77"/>
      <c r="AY314" s="77"/>
      <c r="AZ314" s="77"/>
      <c r="BA314" s="77"/>
      <c r="BB314" s="77"/>
      <c r="BC314" s="77"/>
      <c r="BD314" s="77"/>
      <c r="BE314" s="77"/>
      <c r="BF314" s="77"/>
      <c r="BG314" s="77"/>
      <c r="BH314" s="77"/>
      <c r="BI314" s="77"/>
    </row>
    <row r="315" spans="21:61" x14ac:dyDescent="0.25">
      <c r="U315" s="77"/>
      <c r="V315" s="77"/>
      <c r="W315" s="77"/>
      <c r="X315" s="77"/>
      <c r="Y315" s="77"/>
      <c r="Z315" s="77"/>
      <c r="AA315" s="77"/>
      <c r="AB315" s="77"/>
      <c r="AC315" s="77"/>
      <c r="AD315" s="77"/>
      <c r="AE315" s="77"/>
      <c r="AF315" s="77"/>
      <c r="AG315" s="77"/>
      <c r="AH315" s="77"/>
      <c r="AI315" s="77"/>
      <c r="AJ315" s="77"/>
      <c r="AK315" s="77"/>
      <c r="AL315" s="77"/>
      <c r="AM315" s="77"/>
      <c r="AN315" s="77"/>
      <c r="AO315" s="77"/>
      <c r="AP315" s="77"/>
      <c r="AQ315" s="77"/>
      <c r="AR315" s="77"/>
      <c r="AS315" s="77"/>
      <c r="AT315" s="77"/>
      <c r="AU315" s="77"/>
      <c r="AV315" s="77"/>
      <c r="AW315" s="77"/>
      <c r="AX315" s="77"/>
      <c r="AY315" s="77"/>
      <c r="AZ315" s="77"/>
      <c r="BA315" s="77"/>
      <c r="BB315" s="77"/>
      <c r="BC315" s="77"/>
      <c r="BD315" s="77"/>
      <c r="BE315" s="77"/>
      <c r="BF315" s="77"/>
      <c r="BG315" s="77"/>
      <c r="BH315" s="77"/>
      <c r="BI315" s="77"/>
    </row>
    <row r="316" spans="21:61" x14ac:dyDescent="0.25">
      <c r="U316" s="77"/>
      <c r="V316" s="77"/>
      <c r="W316" s="77"/>
      <c r="X316" s="77"/>
      <c r="Y316" s="77"/>
      <c r="Z316" s="77"/>
      <c r="AA316" s="77"/>
      <c r="AB316" s="77"/>
      <c r="AC316" s="77"/>
      <c r="AD316" s="77"/>
      <c r="AE316" s="77"/>
      <c r="AF316" s="77"/>
      <c r="AG316" s="77"/>
      <c r="AH316" s="77"/>
      <c r="AI316" s="77"/>
      <c r="AJ316" s="77"/>
      <c r="AK316" s="77"/>
      <c r="AL316" s="77"/>
      <c r="AM316" s="77"/>
      <c r="AN316" s="77"/>
      <c r="AO316" s="77"/>
      <c r="AP316" s="77"/>
      <c r="AQ316" s="77"/>
      <c r="AR316" s="77"/>
      <c r="AS316" s="77"/>
      <c r="AT316" s="77"/>
      <c r="AU316" s="77"/>
      <c r="AV316" s="77"/>
      <c r="AW316" s="77"/>
      <c r="AX316" s="77"/>
      <c r="AY316" s="77"/>
      <c r="AZ316" s="77"/>
      <c r="BA316" s="77"/>
      <c r="BB316" s="77"/>
      <c r="BC316" s="77"/>
      <c r="BD316" s="77"/>
      <c r="BE316" s="77"/>
      <c r="BF316" s="77"/>
      <c r="BG316" s="77"/>
      <c r="BH316" s="77"/>
      <c r="BI316" s="77"/>
    </row>
    <row r="317" spans="21:61" x14ac:dyDescent="0.25">
      <c r="U317" s="77"/>
      <c r="V317" s="77"/>
      <c r="W317" s="77"/>
      <c r="X317" s="77"/>
      <c r="Y317" s="77"/>
      <c r="Z317" s="77"/>
      <c r="AA317" s="77"/>
      <c r="AB317" s="77"/>
      <c r="AC317" s="77"/>
      <c r="AD317" s="77"/>
      <c r="AE317" s="77"/>
      <c r="AF317" s="77"/>
      <c r="AG317" s="77"/>
      <c r="AH317" s="77"/>
      <c r="AI317" s="77"/>
      <c r="AJ317" s="77"/>
      <c r="AK317" s="77"/>
      <c r="AL317" s="77"/>
      <c r="AM317" s="77"/>
      <c r="AN317" s="77"/>
      <c r="AO317" s="77"/>
      <c r="AP317" s="77"/>
      <c r="AQ317" s="77"/>
      <c r="AR317" s="77"/>
      <c r="AS317" s="77"/>
      <c r="AT317" s="77"/>
      <c r="AU317" s="77"/>
      <c r="AV317" s="77"/>
      <c r="AW317" s="77"/>
      <c r="AX317" s="77"/>
      <c r="AY317" s="77"/>
      <c r="AZ317" s="77"/>
      <c r="BA317" s="77"/>
      <c r="BB317" s="77"/>
      <c r="BC317" s="77"/>
      <c r="BD317" s="77"/>
      <c r="BE317" s="77"/>
      <c r="BF317" s="77"/>
      <c r="BG317" s="77"/>
      <c r="BH317" s="77"/>
      <c r="BI317" s="77"/>
    </row>
    <row r="318" spans="21:61" x14ac:dyDescent="0.25">
      <c r="U318" s="77"/>
      <c r="V318" s="77"/>
      <c r="W318" s="77"/>
      <c r="X318" s="77"/>
      <c r="Y318" s="77"/>
      <c r="Z318" s="77"/>
      <c r="AA318" s="77"/>
      <c r="AB318" s="77"/>
      <c r="AC318" s="77"/>
      <c r="AD318" s="77"/>
      <c r="AE318" s="77"/>
      <c r="AF318" s="77"/>
      <c r="AG318" s="77"/>
      <c r="AH318" s="77"/>
      <c r="AI318" s="77"/>
      <c r="AJ318" s="77"/>
      <c r="AK318" s="77"/>
      <c r="AL318" s="77"/>
      <c r="AM318" s="77"/>
      <c r="AN318" s="77"/>
      <c r="AO318" s="77"/>
      <c r="AP318" s="77"/>
      <c r="AQ318" s="77"/>
      <c r="AR318" s="77"/>
      <c r="AS318" s="77"/>
      <c r="AT318" s="77"/>
      <c r="AU318" s="77"/>
      <c r="AV318" s="77"/>
      <c r="AW318" s="77"/>
      <c r="AX318" s="77"/>
      <c r="AY318" s="77"/>
      <c r="AZ318" s="77"/>
      <c r="BA318" s="77"/>
      <c r="BB318" s="77"/>
      <c r="BC318" s="77"/>
      <c r="BD318" s="77"/>
      <c r="BE318" s="77"/>
      <c r="BF318" s="77"/>
      <c r="BG318" s="77"/>
      <c r="BH318" s="77"/>
      <c r="BI318" s="77"/>
    </row>
    <row r="319" spans="21:61" x14ac:dyDescent="0.25">
      <c r="U319" s="77"/>
      <c r="V319" s="77"/>
      <c r="W319" s="77"/>
      <c r="X319" s="77"/>
      <c r="Y319" s="77"/>
      <c r="Z319" s="77"/>
      <c r="AA319" s="77"/>
      <c r="AB319" s="77"/>
      <c r="AC319" s="77"/>
      <c r="AD319" s="77"/>
      <c r="AE319" s="77"/>
      <c r="AF319" s="77"/>
      <c r="AG319" s="77"/>
      <c r="AH319" s="77"/>
      <c r="AI319" s="77"/>
      <c r="AJ319" s="77"/>
      <c r="AK319" s="77"/>
      <c r="AL319" s="77"/>
      <c r="AM319" s="77"/>
      <c r="AN319" s="77"/>
      <c r="AO319" s="77"/>
      <c r="AP319" s="77"/>
      <c r="AQ319" s="77"/>
      <c r="AR319" s="77"/>
      <c r="AS319" s="77"/>
      <c r="AT319" s="77"/>
      <c r="AU319" s="77"/>
      <c r="AV319" s="77"/>
      <c r="AW319" s="77"/>
      <c r="AX319" s="77"/>
      <c r="AY319" s="77"/>
      <c r="AZ319" s="77"/>
      <c r="BA319" s="77"/>
      <c r="BB319" s="77"/>
      <c r="BC319" s="77"/>
      <c r="BD319" s="77"/>
      <c r="BE319" s="77"/>
      <c r="BF319" s="77"/>
      <c r="BG319" s="77"/>
      <c r="BH319" s="77"/>
      <c r="BI319" s="77"/>
    </row>
    <row r="320" spans="21:61" x14ac:dyDescent="0.25">
      <c r="U320" s="77"/>
      <c r="V320" s="77"/>
      <c r="W320" s="77"/>
      <c r="X320" s="77"/>
      <c r="Y320" s="77"/>
      <c r="Z320" s="77"/>
      <c r="AA320" s="77"/>
      <c r="AB320" s="77"/>
      <c r="AC320" s="77"/>
      <c r="AD320" s="77"/>
      <c r="AE320" s="77"/>
      <c r="AF320" s="77"/>
      <c r="AG320" s="77"/>
      <c r="AH320" s="77"/>
      <c r="AI320" s="77"/>
      <c r="AJ320" s="77"/>
      <c r="AK320" s="77"/>
      <c r="AL320" s="77"/>
      <c r="AM320" s="77"/>
      <c r="AN320" s="77"/>
      <c r="AO320" s="77"/>
      <c r="AP320" s="77"/>
      <c r="AQ320" s="77"/>
      <c r="AR320" s="77"/>
      <c r="AS320" s="77"/>
      <c r="AT320" s="77"/>
      <c r="AU320" s="77"/>
      <c r="AV320" s="77"/>
      <c r="AW320" s="77"/>
      <c r="AX320" s="77"/>
      <c r="AY320" s="77"/>
      <c r="AZ320" s="77"/>
      <c r="BA320" s="77"/>
      <c r="BB320" s="77"/>
      <c r="BC320" s="77"/>
      <c r="BD320" s="77"/>
      <c r="BE320" s="77"/>
      <c r="BF320" s="77"/>
      <c r="BG320" s="77"/>
      <c r="BH320" s="77"/>
      <c r="BI320" s="77"/>
    </row>
    <row r="321" spans="21:61" x14ac:dyDescent="0.25">
      <c r="U321" s="77"/>
      <c r="V321" s="77"/>
      <c r="W321" s="77"/>
      <c r="X321" s="77"/>
      <c r="Y321" s="77"/>
      <c r="Z321" s="77"/>
      <c r="AA321" s="77"/>
      <c r="AB321" s="77"/>
      <c r="AC321" s="77"/>
      <c r="AD321" s="77"/>
      <c r="AE321" s="77"/>
      <c r="AF321" s="77"/>
      <c r="AG321" s="77"/>
      <c r="AH321" s="77"/>
      <c r="AI321" s="77"/>
      <c r="AJ321" s="77"/>
      <c r="AK321" s="77"/>
      <c r="AL321" s="77"/>
      <c r="AM321" s="77"/>
      <c r="AN321" s="77"/>
      <c r="AO321" s="77"/>
      <c r="AP321" s="77"/>
      <c r="AQ321" s="77"/>
      <c r="AR321" s="77"/>
      <c r="AS321" s="77"/>
      <c r="AT321" s="77"/>
      <c r="AU321" s="77"/>
      <c r="AV321" s="77"/>
      <c r="AW321" s="77"/>
      <c r="AX321" s="77"/>
      <c r="AY321" s="77"/>
      <c r="AZ321" s="77"/>
      <c r="BA321" s="77"/>
      <c r="BB321" s="77"/>
      <c r="BC321" s="77"/>
      <c r="BD321" s="77"/>
      <c r="BE321" s="77"/>
      <c r="BF321" s="77"/>
      <c r="BG321" s="77"/>
      <c r="BH321" s="77"/>
      <c r="BI321" s="77"/>
    </row>
    <row r="322" spans="21:61" x14ac:dyDescent="0.25">
      <c r="U322" s="77"/>
      <c r="V322" s="77"/>
      <c r="W322" s="77"/>
      <c r="X322" s="77"/>
      <c r="Y322" s="77"/>
      <c r="Z322" s="77"/>
      <c r="AA322" s="77"/>
      <c r="AB322" s="77"/>
      <c r="AC322" s="77"/>
      <c r="AD322" s="77"/>
      <c r="AE322" s="77"/>
      <c r="AF322" s="77"/>
      <c r="AG322" s="77"/>
      <c r="AH322" s="77"/>
      <c r="AI322" s="77"/>
      <c r="AJ322" s="77"/>
      <c r="AK322" s="77"/>
      <c r="AL322" s="77"/>
      <c r="AM322" s="77"/>
      <c r="AN322" s="77"/>
      <c r="AO322" s="77"/>
      <c r="AP322" s="77"/>
      <c r="AQ322" s="77"/>
      <c r="AR322" s="77"/>
      <c r="AS322" s="77"/>
      <c r="AT322" s="77"/>
      <c r="AU322" s="77"/>
      <c r="AV322" s="77"/>
      <c r="AW322" s="77"/>
      <c r="AX322" s="77"/>
      <c r="AY322" s="77"/>
      <c r="AZ322" s="77"/>
      <c r="BA322" s="77"/>
      <c r="BB322" s="77"/>
      <c r="BC322" s="77"/>
      <c r="BD322" s="77"/>
      <c r="BE322" s="77"/>
      <c r="BF322" s="77"/>
      <c r="BG322" s="77"/>
      <c r="BH322" s="77"/>
      <c r="BI322" s="77"/>
    </row>
    <row r="323" spans="21:61" x14ac:dyDescent="0.25">
      <c r="U323" s="77"/>
      <c r="V323" s="77"/>
      <c r="W323" s="77"/>
      <c r="X323" s="77"/>
      <c r="Y323" s="77"/>
      <c r="Z323" s="77"/>
      <c r="AA323" s="77"/>
      <c r="AB323" s="77"/>
      <c r="AC323" s="77"/>
      <c r="AD323" s="77"/>
      <c r="AE323" s="77"/>
      <c r="AF323" s="77"/>
      <c r="AG323" s="77"/>
      <c r="AH323" s="77"/>
      <c r="AI323" s="77"/>
      <c r="AJ323" s="77"/>
      <c r="AK323" s="77"/>
      <c r="AL323" s="77"/>
      <c r="AM323" s="77"/>
      <c r="AN323" s="77"/>
      <c r="AO323" s="77"/>
      <c r="AP323" s="77"/>
      <c r="AQ323" s="77"/>
      <c r="AR323" s="77"/>
      <c r="AS323" s="77"/>
      <c r="AT323" s="77"/>
      <c r="AU323" s="77"/>
      <c r="AV323" s="77"/>
      <c r="AW323" s="77"/>
      <c r="AX323" s="77"/>
      <c r="AY323" s="77"/>
      <c r="AZ323" s="77"/>
      <c r="BA323" s="77"/>
      <c r="BB323" s="77"/>
      <c r="BC323" s="77"/>
      <c r="BD323" s="77"/>
      <c r="BE323" s="77"/>
      <c r="BF323" s="77"/>
      <c r="BG323" s="77"/>
      <c r="BH323" s="77"/>
      <c r="BI323" s="77"/>
    </row>
    <row r="324" spans="21:61" x14ac:dyDescent="0.25">
      <c r="U324" s="77"/>
      <c r="V324" s="77"/>
      <c r="W324" s="77"/>
      <c r="X324" s="77"/>
      <c r="Y324" s="77"/>
      <c r="Z324" s="77"/>
      <c r="AA324" s="77"/>
      <c r="AB324" s="77"/>
      <c r="AC324" s="77"/>
      <c r="AD324" s="77"/>
      <c r="AE324" s="77"/>
      <c r="AF324" s="77"/>
      <c r="AG324" s="77"/>
      <c r="AH324" s="77"/>
      <c r="AI324" s="77"/>
      <c r="AJ324" s="77"/>
      <c r="AK324" s="77"/>
      <c r="AL324" s="77"/>
      <c r="AM324" s="77"/>
      <c r="AN324" s="77"/>
      <c r="AO324" s="77"/>
      <c r="AP324" s="77"/>
      <c r="AQ324" s="77"/>
      <c r="AR324" s="77"/>
      <c r="AS324" s="77"/>
      <c r="AT324" s="77"/>
      <c r="AU324" s="77"/>
      <c r="AV324" s="77"/>
      <c r="AW324" s="77"/>
      <c r="AX324" s="77"/>
      <c r="AY324" s="77"/>
      <c r="AZ324" s="77"/>
      <c r="BA324" s="77"/>
      <c r="BB324" s="77"/>
      <c r="BC324" s="77"/>
      <c r="BD324" s="77"/>
      <c r="BE324" s="77"/>
      <c r="BF324" s="77"/>
      <c r="BG324" s="77"/>
      <c r="BH324" s="77"/>
      <c r="BI324" s="77"/>
    </row>
    <row r="325" spans="21:61" x14ac:dyDescent="0.25">
      <c r="U325" s="77"/>
      <c r="V325" s="77"/>
      <c r="W325" s="77"/>
      <c r="X325" s="77"/>
      <c r="Y325" s="77"/>
      <c r="Z325" s="77"/>
      <c r="AA325" s="77"/>
      <c r="AB325" s="77"/>
      <c r="AC325" s="77"/>
      <c r="AD325" s="77"/>
      <c r="AE325" s="77"/>
      <c r="AF325" s="77"/>
      <c r="AG325" s="77"/>
      <c r="AH325" s="77"/>
      <c r="AI325" s="77"/>
      <c r="AJ325" s="77"/>
      <c r="AK325" s="77"/>
      <c r="AL325" s="77"/>
      <c r="AM325" s="77"/>
      <c r="AN325" s="77"/>
      <c r="AO325" s="77"/>
      <c r="AP325" s="77"/>
      <c r="AQ325" s="77"/>
      <c r="AR325" s="77"/>
      <c r="AS325" s="77"/>
      <c r="AT325" s="77"/>
      <c r="AU325" s="77"/>
      <c r="AV325" s="77"/>
      <c r="AW325" s="77"/>
      <c r="AX325" s="77"/>
      <c r="AY325" s="77"/>
      <c r="AZ325" s="77"/>
      <c r="BA325" s="77"/>
      <c r="BB325" s="77"/>
      <c r="BC325" s="77"/>
      <c r="BD325" s="77"/>
      <c r="BE325" s="77"/>
      <c r="BF325" s="77"/>
      <c r="BG325" s="77"/>
      <c r="BH325" s="77"/>
      <c r="BI325" s="77"/>
    </row>
    <row r="326" spans="21:61" x14ac:dyDescent="0.25">
      <c r="U326" s="77"/>
      <c r="V326" s="77"/>
      <c r="W326" s="77"/>
      <c r="X326" s="77"/>
      <c r="Y326" s="77"/>
      <c r="Z326" s="77"/>
      <c r="AA326" s="77"/>
      <c r="AB326" s="77"/>
      <c r="AC326" s="77"/>
      <c r="AD326" s="77"/>
      <c r="AE326" s="77"/>
      <c r="AF326" s="77"/>
      <c r="AG326" s="77"/>
      <c r="AH326" s="77"/>
      <c r="AI326" s="77"/>
      <c r="AJ326" s="77"/>
      <c r="AK326" s="77"/>
      <c r="AL326" s="77"/>
      <c r="AM326" s="77"/>
      <c r="AN326" s="77"/>
      <c r="AO326" s="77"/>
      <c r="AP326" s="77"/>
      <c r="AQ326" s="77"/>
      <c r="AR326" s="77"/>
      <c r="AS326" s="77"/>
      <c r="AT326" s="77"/>
      <c r="AU326" s="77"/>
      <c r="AV326" s="77"/>
      <c r="AW326" s="77"/>
      <c r="AX326" s="77"/>
      <c r="AY326" s="77"/>
      <c r="AZ326" s="77"/>
      <c r="BA326" s="77"/>
      <c r="BB326" s="77"/>
      <c r="BC326" s="77"/>
      <c r="BD326" s="77"/>
      <c r="BE326" s="77"/>
      <c r="BF326" s="77"/>
      <c r="BG326" s="77"/>
      <c r="BH326" s="77"/>
      <c r="BI326" s="77"/>
    </row>
    <row r="327" spans="21:61" x14ac:dyDescent="0.25">
      <c r="U327" s="77"/>
      <c r="V327" s="77"/>
      <c r="W327" s="77"/>
      <c r="X327" s="77"/>
      <c r="Y327" s="77"/>
      <c r="Z327" s="77"/>
      <c r="AA327" s="77"/>
      <c r="AB327" s="77"/>
      <c r="AC327" s="77"/>
      <c r="AD327" s="77"/>
      <c r="AE327" s="77"/>
      <c r="AF327" s="77"/>
      <c r="AG327" s="77"/>
      <c r="AH327" s="77"/>
      <c r="AI327" s="77"/>
      <c r="AJ327" s="77"/>
      <c r="AK327" s="77"/>
      <c r="AL327" s="77"/>
      <c r="AM327" s="77"/>
      <c r="AN327" s="77"/>
      <c r="AO327" s="77"/>
      <c r="AP327" s="77"/>
      <c r="AQ327" s="77"/>
      <c r="AR327" s="77"/>
      <c r="AS327" s="77"/>
      <c r="AT327" s="77"/>
      <c r="AU327" s="77"/>
      <c r="AV327" s="77"/>
      <c r="AW327" s="77"/>
      <c r="AX327" s="77"/>
      <c r="AY327" s="77"/>
      <c r="AZ327" s="77"/>
      <c r="BA327" s="77"/>
      <c r="BB327" s="77"/>
      <c r="BC327" s="77"/>
      <c r="BD327" s="77"/>
      <c r="BE327" s="77"/>
      <c r="BF327" s="77"/>
      <c r="BG327" s="77"/>
      <c r="BH327" s="77"/>
      <c r="BI327" s="77"/>
    </row>
    <row r="328" spans="21:61" x14ac:dyDescent="0.25">
      <c r="U328" s="77"/>
      <c r="V328" s="77"/>
      <c r="W328" s="77"/>
      <c r="X328" s="77"/>
      <c r="Y328" s="77"/>
      <c r="Z328" s="77"/>
      <c r="AA328" s="77"/>
      <c r="AB328" s="77"/>
      <c r="AC328" s="77"/>
      <c r="AD328" s="77"/>
      <c r="AE328" s="77"/>
      <c r="AF328" s="77"/>
      <c r="AG328" s="77"/>
      <c r="AH328" s="77"/>
      <c r="AI328" s="77"/>
      <c r="AJ328" s="77"/>
      <c r="AK328" s="77"/>
      <c r="AL328" s="77"/>
      <c r="AM328" s="77"/>
      <c r="AN328" s="77"/>
      <c r="AO328" s="77"/>
      <c r="AP328" s="77"/>
      <c r="AQ328" s="77"/>
      <c r="AR328" s="77"/>
      <c r="AS328" s="77"/>
      <c r="AT328" s="77"/>
      <c r="AU328" s="77"/>
      <c r="AV328" s="77"/>
      <c r="AW328" s="77"/>
      <c r="AX328" s="77"/>
      <c r="AY328" s="77"/>
      <c r="AZ328" s="77"/>
      <c r="BA328" s="77"/>
      <c r="BB328" s="77"/>
      <c r="BC328" s="77"/>
      <c r="BD328" s="77"/>
      <c r="BE328" s="77"/>
      <c r="BF328" s="77"/>
      <c r="BG328" s="77"/>
      <c r="BH328" s="77"/>
      <c r="BI328" s="77"/>
    </row>
    <row r="329" spans="21:61" x14ac:dyDescent="0.25">
      <c r="U329" s="77"/>
      <c r="V329" s="77"/>
      <c r="W329" s="77"/>
      <c r="X329" s="77"/>
      <c r="Y329" s="77"/>
      <c r="Z329" s="77"/>
      <c r="AA329" s="77"/>
      <c r="AB329" s="77"/>
      <c r="AC329" s="77"/>
      <c r="AD329" s="77"/>
      <c r="AE329" s="77"/>
      <c r="AF329" s="77"/>
      <c r="AG329" s="77"/>
      <c r="AH329" s="77"/>
      <c r="AI329" s="77"/>
      <c r="AJ329" s="77"/>
      <c r="AK329" s="77"/>
      <c r="AL329" s="77"/>
      <c r="AM329" s="77"/>
      <c r="AN329" s="77"/>
      <c r="AO329" s="77"/>
      <c r="AP329" s="77"/>
      <c r="AQ329" s="77"/>
      <c r="AR329" s="77"/>
      <c r="AS329" s="77"/>
      <c r="AT329" s="77"/>
      <c r="AU329" s="77"/>
      <c r="AV329" s="77"/>
      <c r="AW329" s="77"/>
      <c r="AX329" s="77"/>
      <c r="AY329" s="77"/>
      <c r="AZ329" s="77"/>
      <c r="BA329" s="77"/>
      <c r="BB329" s="77"/>
      <c r="BC329" s="77"/>
      <c r="BD329" s="77"/>
      <c r="BE329" s="77"/>
      <c r="BF329" s="77"/>
      <c r="BG329" s="77"/>
      <c r="BH329" s="77"/>
      <c r="BI329" s="77"/>
    </row>
    <row r="330" spans="21:61" x14ac:dyDescent="0.25">
      <c r="U330" s="77"/>
      <c r="V330" s="77"/>
      <c r="W330" s="77"/>
      <c r="X330" s="77"/>
      <c r="Y330" s="77"/>
      <c r="Z330" s="77"/>
      <c r="AA330" s="77"/>
      <c r="AB330" s="77"/>
      <c r="AC330" s="77"/>
      <c r="AD330" s="77"/>
      <c r="AE330" s="77"/>
      <c r="AF330" s="77"/>
      <c r="AG330" s="77"/>
      <c r="AH330" s="77"/>
      <c r="AI330" s="77"/>
      <c r="AJ330" s="77"/>
      <c r="AK330" s="77"/>
      <c r="AL330" s="77"/>
      <c r="AM330" s="77"/>
      <c r="AN330" s="77"/>
      <c r="AO330" s="77"/>
      <c r="AP330" s="77"/>
      <c r="AQ330" s="77"/>
      <c r="AR330" s="77"/>
      <c r="AS330" s="77"/>
      <c r="AT330" s="77"/>
      <c r="AU330" s="77"/>
      <c r="AV330" s="77"/>
      <c r="AW330" s="77"/>
      <c r="AX330" s="77"/>
      <c r="AY330" s="77"/>
      <c r="AZ330" s="77"/>
      <c r="BA330" s="77"/>
      <c r="BB330" s="77"/>
      <c r="BC330" s="77"/>
      <c r="BD330" s="77"/>
      <c r="BE330" s="77"/>
      <c r="BF330" s="77"/>
      <c r="BG330" s="77"/>
      <c r="BH330" s="77"/>
      <c r="BI330" s="77"/>
    </row>
    <row r="331" spans="21:61" x14ac:dyDescent="0.25">
      <c r="U331" s="77"/>
      <c r="V331" s="77"/>
      <c r="W331" s="77"/>
      <c r="X331" s="77"/>
      <c r="Y331" s="77"/>
      <c r="Z331" s="77"/>
      <c r="AA331" s="77"/>
      <c r="AB331" s="77"/>
      <c r="AC331" s="77"/>
      <c r="AD331" s="77"/>
      <c r="AE331" s="77"/>
      <c r="AF331" s="77"/>
      <c r="AG331" s="77"/>
      <c r="AH331" s="77"/>
      <c r="AI331" s="77"/>
      <c r="AJ331" s="77"/>
      <c r="AK331" s="77"/>
      <c r="AL331" s="77"/>
      <c r="AM331" s="77"/>
      <c r="AN331" s="77"/>
      <c r="AO331" s="77"/>
      <c r="AP331" s="77"/>
      <c r="AQ331" s="77"/>
      <c r="AR331" s="77"/>
      <c r="AS331" s="77"/>
      <c r="AT331" s="77"/>
      <c r="AU331" s="77"/>
      <c r="AV331" s="77"/>
      <c r="AW331" s="77"/>
      <c r="AX331" s="77"/>
      <c r="AY331" s="77"/>
      <c r="AZ331" s="77"/>
      <c r="BA331" s="77"/>
      <c r="BB331" s="77"/>
      <c r="BC331" s="77"/>
      <c r="BD331" s="77"/>
      <c r="BE331" s="77"/>
      <c r="BF331" s="77"/>
      <c r="BG331" s="77"/>
      <c r="BH331" s="77"/>
      <c r="BI331" s="77"/>
    </row>
    <row r="332" spans="21:61" x14ac:dyDescent="0.25">
      <c r="U332" s="77"/>
      <c r="V332" s="77"/>
      <c r="W332" s="77"/>
      <c r="X332" s="77"/>
      <c r="Y332" s="77"/>
      <c r="Z332" s="77"/>
      <c r="AA332" s="77"/>
      <c r="AB332" s="77"/>
      <c r="AC332" s="77"/>
      <c r="AD332" s="77"/>
      <c r="AE332" s="77"/>
      <c r="AF332" s="77"/>
      <c r="AG332" s="77"/>
      <c r="AH332" s="77"/>
      <c r="AI332" s="77"/>
      <c r="AJ332" s="77"/>
      <c r="AK332" s="77"/>
      <c r="AL332" s="77"/>
      <c r="AM332" s="77"/>
      <c r="AN332" s="77"/>
      <c r="AO332" s="77"/>
      <c r="AP332" s="77"/>
      <c r="AQ332" s="77"/>
      <c r="AR332" s="77"/>
      <c r="AS332" s="77"/>
      <c r="AT332" s="77"/>
      <c r="AU332" s="77"/>
      <c r="AV332" s="77"/>
      <c r="AW332" s="77"/>
      <c r="AX332" s="77"/>
      <c r="AY332" s="77"/>
      <c r="AZ332" s="77"/>
      <c r="BA332" s="77"/>
      <c r="BB332" s="77"/>
      <c r="BC332" s="77"/>
      <c r="BD332" s="77"/>
      <c r="BE332" s="77"/>
      <c r="BF332" s="77"/>
      <c r="BG332" s="77"/>
      <c r="BH332" s="77"/>
      <c r="BI332" s="77"/>
    </row>
    <row r="333" spans="21:61" x14ac:dyDescent="0.25">
      <c r="U333" s="77"/>
      <c r="V333" s="77"/>
      <c r="W333" s="77"/>
      <c r="X333" s="77"/>
      <c r="Y333" s="77"/>
      <c r="Z333" s="77"/>
      <c r="AA333" s="77"/>
      <c r="AB333" s="77"/>
      <c r="AC333" s="77"/>
      <c r="AD333" s="77"/>
      <c r="AE333" s="77"/>
      <c r="AF333" s="77"/>
      <c r="AG333" s="77"/>
      <c r="AH333" s="77"/>
      <c r="AI333" s="77"/>
      <c r="AJ333" s="77"/>
      <c r="AK333" s="77"/>
      <c r="AL333" s="77"/>
      <c r="AM333" s="77"/>
      <c r="AN333" s="77"/>
      <c r="AO333" s="77"/>
      <c r="AP333" s="77"/>
      <c r="AQ333" s="77"/>
      <c r="AR333" s="77"/>
      <c r="AS333" s="77"/>
      <c r="AT333" s="77"/>
      <c r="AU333" s="77"/>
      <c r="AV333" s="77"/>
      <c r="AW333" s="77"/>
      <c r="AX333" s="77"/>
      <c r="AY333" s="77"/>
      <c r="AZ333" s="77"/>
      <c r="BA333" s="77"/>
      <c r="BB333" s="77"/>
      <c r="BC333" s="77"/>
      <c r="BD333" s="77"/>
      <c r="BE333" s="77"/>
      <c r="BF333" s="77"/>
      <c r="BG333" s="77"/>
      <c r="BH333" s="77"/>
      <c r="BI333" s="77"/>
    </row>
    <row r="334" spans="21:61" x14ac:dyDescent="0.25">
      <c r="U334" s="77"/>
      <c r="V334" s="77"/>
      <c r="W334" s="77"/>
      <c r="X334" s="77"/>
      <c r="Y334" s="77"/>
      <c r="Z334" s="77"/>
      <c r="AA334" s="77"/>
      <c r="AB334" s="77"/>
      <c r="AC334" s="77"/>
      <c r="AD334" s="77"/>
      <c r="AE334" s="77"/>
      <c r="AF334" s="77"/>
      <c r="AG334" s="77"/>
      <c r="AH334" s="77"/>
      <c r="AI334" s="77"/>
      <c r="AJ334" s="77"/>
      <c r="AK334" s="77"/>
      <c r="AL334" s="77"/>
      <c r="AM334" s="77"/>
      <c r="AN334" s="77"/>
      <c r="AO334" s="77"/>
      <c r="AP334" s="77"/>
      <c r="AQ334" s="77"/>
      <c r="AR334" s="77"/>
      <c r="AS334" s="77"/>
      <c r="AT334" s="77"/>
      <c r="AU334" s="77"/>
      <c r="AV334" s="77"/>
      <c r="AW334" s="77"/>
      <c r="AX334" s="77"/>
      <c r="AY334" s="77"/>
      <c r="AZ334" s="77"/>
      <c r="BA334" s="77"/>
      <c r="BB334" s="77"/>
      <c r="BC334" s="77"/>
      <c r="BD334" s="77"/>
      <c r="BE334" s="77"/>
      <c r="BF334" s="77"/>
      <c r="BG334" s="77"/>
      <c r="BH334" s="77"/>
      <c r="BI334" s="77"/>
    </row>
    <row r="335" spans="21:61" x14ac:dyDescent="0.25">
      <c r="U335" s="77"/>
      <c r="V335" s="77"/>
      <c r="W335" s="77"/>
      <c r="X335" s="77"/>
      <c r="Y335" s="77"/>
      <c r="Z335" s="77"/>
      <c r="AA335" s="77"/>
      <c r="AB335" s="77"/>
      <c r="AC335" s="77"/>
      <c r="AD335" s="77"/>
      <c r="AE335" s="77"/>
      <c r="AF335" s="77"/>
      <c r="AG335" s="77"/>
      <c r="AH335" s="77"/>
      <c r="AI335" s="77"/>
      <c r="AJ335" s="77"/>
      <c r="AK335" s="77"/>
      <c r="AL335" s="77"/>
      <c r="AM335" s="77"/>
      <c r="AN335" s="77"/>
      <c r="AO335" s="77"/>
      <c r="AP335" s="77"/>
      <c r="AQ335" s="77"/>
      <c r="AR335" s="77"/>
      <c r="AS335" s="77"/>
      <c r="AT335" s="77"/>
      <c r="AU335" s="77"/>
      <c r="AV335" s="77"/>
      <c r="AW335" s="77"/>
      <c r="AX335" s="77"/>
      <c r="AY335" s="77"/>
      <c r="AZ335" s="77"/>
      <c r="BA335" s="77"/>
      <c r="BB335" s="77"/>
      <c r="BC335" s="77"/>
      <c r="BD335" s="77"/>
      <c r="BE335" s="77"/>
      <c r="BF335" s="77"/>
      <c r="BG335" s="77"/>
      <c r="BH335" s="77"/>
      <c r="BI335" s="77"/>
    </row>
    <row r="336" spans="21:61" x14ac:dyDescent="0.25">
      <c r="U336" s="77"/>
      <c r="V336" s="77"/>
      <c r="W336" s="77"/>
      <c r="X336" s="77"/>
      <c r="Y336" s="77"/>
      <c r="Z336" s="77"/>
      <c r="AA336" s="77"/>
      <c r="AB336" s="77"/>
      <c r="AC336" s="77"/>
      <c r="AD336" s="77"/>
      <c r="AE336" s="77"/>
      <c r="AF336" s="77"/>
      <c r="AG336" s="77"/>
      <c r="AH336" s="77"/>
      <c r="AI336" s="77"/>
      <c r="AJ336" s="77"/>
      <c r="AK336" s="77"/>
      <c r="AL336" s="77"/>
      <c r="AM336" s="77"/>
      <c r="AN336" s="77"/>
      <c r="AO336" s="77"/>
      <c r="AP336" s="77"/>
      <c r="AQ336" s="77"/>
      <c r="AR336" s="77"/>
      <c r="AS336" s="77"/>
      <c r="AT336" s="77"/>
      <c r="AU336" s="77"/>
      <c r="AV336" s="77"/>
      <c r="AW336" s="77"/>
      <c r="AX336" s="77"/>
      <c r="AY336" s="77"/>
      <c r="AZ336" s="77"/>
      <c r="BA336" s="77"/>
      <c r="BB336" s="77"/>
      <c r="BC336" s="77"/>
      <c r="BD336" s="77"/>
      <c r="BE336" s="77"/>
      <c r="BF336" s="77"/>
      <c r="BG336" s="77"/>
      <c r="BH336" s="77"/>
      <c r="BI336" s="77"/>
    </row>
    <row r="337" spans="21:61" x14ac:dyDescent="0.25">
      <c r="U337" s="77"/>
      <c r="V337" s="77"/>
      <c r="W337" s="77"/>
      <c r="X337" s="77"/>
      <c r="Y337" s="77"/>
      <c r="Z337" s="77"/>
      <c r="AA337" s="77"/>
      <c r="AB337" s="77"/>
      <c r="AC337" s="77"/>
      <c r="AD337" s="77"/>
      <c r="AE337" s="77"/>
      <c r="AF337" s="77"/>
      <c r="AG337" s="77"/>
      <c r="AH337" s="77"/>
      <c r="AI337" s="77"/>
      <c r="AJ337" s="77"/>
      <c r="AK337" s="77"/>
      <c r="AL337" s="77"/>
      <c r="AM337" s="77"/>
      <c r="AN337" s="77"/>
      <c r="AO337" s="77"/>
      <c r="AP337" s="77"/>
      <c r="AQ337" s="77"/>
      <c r="AR337" s="77"/>
      <c r="AS337" s="77"/>
      <c r="AT337" s="77"/>
      <c r="AU337" s="77"/>
      <c r="AV337" s="77"/>
      <c r="AW337" s="77"/>
      <c r="AX337" s="77"/>
      <c r="AY337" s="77"/>
      <c r="AZ337" s="77"/>
      <c r="BA337" s="77"/>
      <c r="BB337" s="77"/>
      <c r="BC337" s="77"/>
      <c r="BD337" s="77"/>
      <c r="BE337" s="77"/>
      <c r="BF337" s="77"/>
      <c r="BG337" s="77"/>
      <c r="BH337" s="77"/>
      <c r="BI337" s="77"/>
    </row>
    <row r="338" spans="21:61" x14ac:dyDescent="0.25">
      <c r="U338" s="77"/>
      <c r="V338" s="77"/>
      <c r="W338" s="77"/>
      <c r="X338" s="77"/>
      <c r="Y338" s="77"/>
      <c r="Z338" s="77"/>
      <c r="AA338" s="77"/>
      <c r="AB338" s="77"/>
      <c r="AC338" s="77"/>
      <c r="AD338" s="77"/>
      <c r="AE338" s="77"/>
      <c r="AF338" s="77"/>
      <c r="AG338" s="77"/>
      <c r="AH338" s="77"/>
      <c r="AI338" s="77"/>
      <c r="AJ338" s="77"/>
      <c r="AK338" s="77"/>
      <c r="AL338" s="77"/>
      <c r="AM338" s="77"/>
      <c r="AN338" s="77"/>
      <c r="AO338" s="77"/>
      <c r="AP338" s="77"/>
      <c r="AQ338" s="77"/>
      <c r="AR338" s="77"/>
      <c r="AS338" s="77"/>
      <c r="AT338" s="77"/>
      <c r="AU338" s="77"/>
      <c r="AV338" s="77"/>
      <c r="AW338" s="77"/>
      <c r="AX338" s="77"/>
      <c r="AY338" s="77"/>
      <c r="AZ338" s="77"/>
      <c r="BA338" s="77"/>
      <c r="BB338" s="77"/>
      <c r="BC338" s="77"/>
      <c r="BD338" s="77"/>
      <c r="BE338" s="77"/>
      <c r="BF338" s="77"/>
      <c r="BG338" s="77"/>
      <c r="BH338" s="77"/>
      <c r="BI338" s="77"/>
    </row>
    <row r="339" spans="21:61" x14ac:dyDescent="0.25">
      <c r="U339" s="77"/>
      <c r="V339" s="77"/>
      <c r="W339" s="77"/>
      <c r="X339" s="77"/>
      <c r="Y339" s="77"/>
      <c r="Z339" s="77"/>
      <c r="AA339" s="77"/>
      <c r="AB339" s="77"/>
      <c r="AC339" s="77"/>
      <c r="AD339" s="77"/>
      <c r="AE339" s="77"/>
      <c r="AF339" s="77"/>
      <c r="AG339" s="77"/>
      <c r="AH339" s="77"/>
      <c r="AI339" s="77"/>
      <c r="AJ339" s="77"/>
      <c r="AK339" s="77"/>
      <c r="AL339" s="77"/>
      <c r="AM339" s="77"/>
      <c r="AN339" s="77"/>
      <c r="AO339" s="77"/>
      <c r="AP339" s="77"/>
      <c r="AQ339" s="77"/>
      <c r="AR339" s="77"/>
      <c r="AS339" s="77"/>
      <c r="AT339" s="77"/>
      <c r="AU339" s="77"/>
      <c r="AV339" s="77"/>
      <c r="AW339" s="77"/>
      <c r="AX339" s="77"/>
      <c r="AY339" s="77"/>
      <c r="AZ339" s="77"/>
      <c r="BA339" s="77"/>
      <c r="BB339" s="77"/>
      <c r="BC339" s="77"/>
      <c r="BD339" s="77"/>
      <c r="BE339" s="77"/>
      <c r="BF339" s="77"/>
      <c r="BG339" s="77"/>
      <c r="BH339" s="77"/>
      <c r="BI339" s="77"/>
    </row>
    <row r="340" spans="21:61" x14ac:dyDescent="0.25">
      <c r="U340" s="77"/>
      <c r="V340" s="77"/>
      <c r="W340" s="77"/>
      <c r="X340" s="77"/>
      <c r="Y340" s="77"/>
      <c r="Z340" s="77"/>
      <c r="AA340" s="77"/>
      <c r="AB340" s="77"/>
      <c r="AC340" s="77"/>
      <c r="AD340" s="77"/>
      <c r="AE340" s="77"/>
      <c r="AF340" s="77"/>
      <c r="AG340" s="77"/>
      <c r="AH340" s="77"/>
      <c r="AI340" s="77"/>
      <c r="AJ340" s="77"/>
      <c r="AK340" s="77"/>
      <c r="AL340" s="77"/>
      <c r="AM340" s="77"/>
      <c r="AN340" s="77"/>
      <c r="AO340" s="77"/>
      <c r="AP340" s="77"/>
      <c r="AQ340" s="77"/>
      <c r="AR340" s="77"/>
      <c r="AS340" s="77"/>
      <c r="AT340" s="77"/>
      <c r="AU340" s="77"/>
      <c r="AV340" s="77"/>
      <c r="AW340" s="77"/>
      <c r="AX340" s="77"/>
      <c r="AY340" s="77"/>
      <c r="AZ340" s="77"/>
      <c r="BA340" s="77"/>
      <c r="BB340" s="77"/>
      <c r="BC340" s="77"/>
      <c r="BD340" s="77"/>
      <c r="BE340" s="77"/>
      <c r="BF340" s="77"/>
      <c r="BG340" s="77"/>
      <c r="BH340" s="77"/>
      <c r="BI340" s="77"/>
    </row>
    <row r="341" spans="21:61" x14ac:dyDescent="0.25">
      <c r="U341" s="77"/>
      <c r="V341" s="77"/>
      <c r="W341" s="77"/>
      <c r="X341" s="77"/>
      <c r="Y341" s="77"/>
      <c r="Z341" s="77"/>
      <c r="AA341" s="77"/>
      <c r="AB341" s="77"/>
      <c r="AC341" s="77"/>
      <c r="AD341" s="77"/>
      <c r="AE341" s="77"/>
      <c r="AF341" s="77"/>
      <c r="AG341" s="77"/>
      <c r="AH341" s="77"/>
      <c r="AI341" s="77"/>
      <c r="AJ341" s="77"/>
      <c r="AK341" s="77"/>
      <c r="AL341" s="77"/>
      <c r="AM341" s="77"/>
      <c r="AN341" s="77"/>
      <c r="AO341" s="77"/>
      <c r="AP341" s="77"/>
      <c r="AQ341" s="77"/>
      <c r="AR341" s="77"/>
      <c r="AS341" s="77"/>
      <c r="AT341" s="77"/>
      <c r="AU341" s="77"/>
      <c r="AV341" s="77"/>
      <c r="AW341" s="77"/>
      <c r="AX341" s="77"/>
      <c r="AY341" s="77"/>
      <c r="AZ341" s="77"/>
      <c r="BA341" s="77"/>
      <c r="BB341" s="77"/>
      <c r="BC341" s="77"/>
      <c r="BD341" s="77"/>
      <c r="BE341" s="77"/>
      <c r="BF341" s="77"/>
      <c r="BG341" s="77"/>
      <c r="BH341" s="77"/>
      <c r="BI341" s="77"/>
    </row>
    <row r="342" spans="21:61" x14ac:dyDescent="0.25">
      <c r="U342" s="77"/>
      <c r="V342" s="77"/>
      <c r="W342" s="77"/>
      <c r="X342" s="77"/>
      <c r="Y342" s="77"/>
      <c r="Z342" s="77"/>
      <c r="AA342" s="77"/>
      <c r="AB342" s="77"/>
      <c r="AC342" s="77"/>
      <c r="AD342" s="77"/>
      <c r="AE342" s="77"/>
      <c r="AF342" s="77"/>
      <c r="AG342" s="77"/>
      <c r="AH342" s="77"/>
      <c r="AI342" s="77"/>
      <c r="AJ342" s="77"/>
      <c r="AK342" s="77"/>
      <c r="AL342" s="77"/>
      <c r="AM342" s="77"/>
      <c r="AN342" s="77"/>
      <c r="AO342" s="77"/>
      <c r="AP342" s="77"/>
      <c r="AQ342" s="77"/>
      <c r="AR342" s="77"/>
      <c r="AS342" s="77"/>
      <c r="AT342" s="77"/>
      <c r="AU342" s="77"/>
      <c r="AV342" s="77"/>
      <c r="AW342" s="77"/>
      <c r="AX342" s="77"/>
      <c r="AY342" s="77"/>
      <c r="AZ342" s="77"/>
      <c r="BA342" s="77"/>
      <c r="BB342" s="77"/>
      <c r="BC342" s="77"/>
      <c r="BD342" s="77"/>
      <c r="BE342" s="77"/>
      <c r="BF342" s="77"/>
      <c r="BG342" s="77"/>
      <c r="BH342" s="77"/>
      <c r="BI342" s="77"/>
    </row>
  </sheetData>
  <autoFilter ref="C2:C46"/>
  <mergeCells count="2">
    <mergeCell ref="BL1:CZ1"/>
    <mergeCell ref="U1:B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opLeftCell="A22" workbookViewId="0">
      <selection activeCell="A10" sqref="A10"/>
    </sheetView>
  </sheetViews>
  <sheetFormatPr defaultColWidth="8.85546875" defaultRowHeight="15" x14ac:dyDescent="0.25"/>
  <cols>
    <col min="1" max="1" width="41.5703125" style="5" bestFit="1" customWidth="1"/>
    <col min="2" max="2" width="10.7109375" style="4" hidden="1" customWidth="1"/>
    <col min="3" max="3" width="15.7109375" style="4" customWidth="1"/>
    <col min="4" max="4" width="25.28515625" style="12" bestFit="1" customWidth="1"/>
    <col min="5" max="11" width="13.7109375" style="4" customWidth="1"/>
    <col min="12" max="12" width="25.5703125" style="12" customWidth="1"/>
    <col min="13" max="13" width="28.42578125" style="34" bestFit="1" customWidth="1"/>
    <col min="14" max="14" width="20.7109375" style="39" customWidth="1"/>
    <col min="15" max="15" width="27" style="34" customWidth="1"/>
    <col min="16" max="16" width="26" style="34" customWidth="1"/>
    <col min="17" max="17" width="36.42578125" style="34" customWidth="1"/>
    <col min="18" max="18" width="29.28515625" style="34" customWidth="1"/>
    <col min="19" max="19" width="31.42578125" style="34" customWidth="1"/>
    <col min="20" max="16384" width="8.85546875" style="5"/>
  </cols>
  <sheetData>
    <row r="1" spans="1:19" s="3" customFormat="1" ht="45" x14ac:dyDescent="0.25">
      <c r="A1" s="1" t="s">
        <v>0</v>
      </c>
      <c r="B1" s="1" t="s">
        <v>1</v>
      </c>
      <c r="C1" s="1" t="s">
        <v>2</v>
      </c>
      <c r="D1" s="1" t="s">
        <v>3</v>
      </c>
      <c r="E1" s="1" t="s">
        <v>4</v>
      </c>
      <c r="F1" s="1" t="s">
        <v>5</v>
      </c>
      <c r="G1" s="1" t="s">
        <v>6</v>
      </c>
      <c r="H1" s="1" t="s">
        <v>7</v>
      </c>
      <c r="I1" s="1" t="s">
        <v>8</v>
      </c>
      <c r="J1" s="1" t="s">
        <v>9</v>
      </c>
      <c r="K1" s="1" t="s">
        <v>80</v>
      </c>
      <c r="L1" s="1" t="s">
        <v>167</v>
      </c>
      <c r="M1" s="33" t="s">
        <v>118</v>
      </c>
      <c r="N1" s="33"/>
      <c r="O1" s="33"/>
      <c r="P1" s="33"/>
      <c r="Q1" s="33"/>
      <c r="R1" s="33"/>
      <c r="S1" s="33"/>
    </row>
    <row r="2" spans="1:19" s="19" customFormat="1" x14ac:dyDescent="0.25">
      <c r="A2" s="6" t="s">
        <v>175</v>
      </c>
      <c r="B2" s="7" t="s">
        <v>24</v>
      </c>
      <c r="C2" s="7">
        <v>1990</v>
      </c>
      <c r="D2" s="18">
        <v>4890409</v>
      </c>
      <c r="E2" s="17">
        <v>7.0000000000000007E-2</v>
      </c>
      <c r="F2" s="7">
        <v>2020</v>
      </c>
      <c r="G2" s="7"/>
      <c r="H2" s="7"/>
      <c r="I2" s="7"/>
      <c r="J2" s="7"/>
      <c r="K2" s="7">
        <v>2014</v>
      </c>
      <c r="L2" s="18">
        <v>6799386</v>
      </c>
      <c r="M2" s="37">
        <f>((L2-D2)/D2)*100</f>
        <v>39.035119557484862</v>
      </c>
      <c r="N2" s="18"/>
      <c r="O2" s="37"/>
      <c r="P2" s="41"/>
      <c r="Q2" s="18"/>
      <c r="R2" s="44"/>
      <c r="S2" s="37"/>
    </row>
    <row r="3" spans="1:19" s="19" customFormat="1" x14ac:dyDescent="0.25">
      <c r="A3" s="6" t="s">
        <v>176</v>
      </c>
      <c r="B3" s="7" t="s">
        <v>48</v>
      </c>
      <c r="C3" s="7">
        <v>2010</v>
      </c>
      <c r="D3" s="18">
        <v>3587274</v>
      </c>
      <c r="E3" s="17">
        <v>0.8</v>
      </c>
      <c r="F3" s="7">
        <v>2050</v>
      </c>
      <c r="G3" s="17"/>
      <c r="H3" s="7"/>
      <c r="I3" s="7"/>
      <c r="J3" s="7"/>
      <c r="K3" s="7">
        <v>2014</v>
      </c>
      <c r="L3" s="18">
        <v>4664689</v>
      </c>
      <c r="M3" s="37">
        <f>((L3-D3)/D3)*100</f>
        <v>30.034365927999922</v>
      </c>
      <c r="N3" s="18"/>
      <c r="O3" s="37"/>
      <c r="P3" s="41"/>
      <c r="Q3" s="18"/>
      <c r="R3" s="44"/>
      <c r="S3" s="37"/>
    </row>
    <row r="4" spans="1:19" s="19" customFormat="1" ht="17.25" customHeight="1" x14ac:dyDescent="0.25">
      <c r="A4" s="6" t="s">
        <v>177</v>
      </c>
      <c r="B4" s="7" t="s">
        <v>58</v>
      </c>
      <c r="C4" s="7">
        <v>2003</v>
      </c>
      <c r="D4" s="18">
        <v>4808079</v>
      </c>
      <c r="E4" s="17">
        <v>0.2</v>
      </c>
      <c r="F4" s="7">
        <v>2023</v>
      </c>
      <c r="G4" s="17">
        <v>0.5</v>
      </c>
      <c r="H4" s="7">
        <v>2030</v>
      </c>
      <c r="I4" s="17">
        <v>0.8</v>
      </c>
      <c r="J4" s="7">
        <v>2050</v>
      </c>
      <c r="K4" s="7">
        <v>2013</v>
      </c>
      <c r="L4" s="18">
        <v>5277348</v>
      </c>
      <c r="M4" s="37">
        <f>((L4-D4)/D4)*100</f>
        <v>9.760010182860972</v>
      </c>
      <c r="N4" s="18"/>
      <c r="O4" s="37"/>
      <c r="P4" s="41"/>
      <c r="Q4" s="18"/>
      <c r="R4" s="44"/>
      <c r="S4" s="37"/>
    </row>
    <row r="5" spans="1:19" s="19" customFormat="1" x14ac:dyDescent="0.25">
      <c r="A5" s="6" t="s">
        <v>178</v>
      </c>
      <c r="B5" s="7" t="s">
        <v>31</v>
      </c>
      <c r="C5" s="7">
        <v>2013</v>
      </c>
      <c r="D5" s="18">
        <v>10901086</v>
      </c>
      <c r="E5" s="17">
        <v>0.2</v>
      </c>
      <c r="F5" s="7">
        <v>2020</v>
      </c>
      <c r="G5" s="7"/>
      <c r="H5" s="7"/>
      <c r="I5" s="7"/>
      <c r="J5" s="7"/>
      <c r="K5" s="7">
        <v>2015</v>
      </c>
      <c r="L5" s="18">
        <v>11210568</v>
      </c>
      <c r="M5" s="37">
        <f>((L5-D5)/D5)*100</f>
        <v>2.839001545350619</v>
      </c>
      <c r="N5" s="18"/>
      <c r="O5" s="37"/>
      <c r="P5" s="41"/>
      <c r="Q5" s="18"/>
      <c r="R5" s="44"/>
      <c r="S5" s="37"/>
    </row>
    <row r="6" spans="1:19" s="19" customFormat="1" x14ac:dyDescent="0.25">
      <c r="A6" s="6" t="s">
        <v>179</v>
      </c>
      <c r="B6" s="7" t="s">
        <v>28</v>
      </c>
      <c r="C6" s="7">
        <v>1990</v>
      </c>
      <c r="D6" s="18">
        <v>32300000</v>
      </c>
      <c r="E6" s="17">
        <v>0.25</v>
      </c>
      <c r="F6" s="7">
        <v>2020</v>
      </c>
      <c r="G6" s="17">
        <v>0.8</v>
      </c>
      <c r="H6" s="7">
        <v>2050</v>
      </c>
      <c r="I6" s="7"/>
      <c r="J6" s="7"/>
      <c r="K6" s="7">
        <v>2015</v>
      </c>
      <c r="L6" s="18">
        <v>32651379</v>
      </c>
      <c r="M6" s="37">
        <f>((L6-D6)/D6)*100</f>
        <v>1.087860681114551</v>
      </c>
      <c r="N6" s="18"/>
      <c r="O6" s="37"/>
      <c r="P6" s="41"/>
      <c r="Q6" s="18"/>
      <c r="R6" s="44"/>
      <c r="S6" s="37"/>
    </row>
    <row r="7" spans="1:19" s="19" customFormat="1" x14ac:dyDescent="0.25">
      <c r="A7" s="6" t="s">
        <v>180</v>
      </c>
      <c r="B7" s="7" t="s">
        <v>58</v>
      </c>
      <c r="C7" s="7">
        <v>2006</v>
      </c>
      <c r="D7" s="18">
        <v>21100000</v>
      </c>
      <c r="E7" s="17">
        <v>0.28000000000000003</v>
      </c>
      <c r="F7" s="7">
        <v>2025</v>
      </c>
      <c r="G7" s="17">
        <v>0.8</v>
      </c>
      <c r="H7" s="7">
        <v>2050</v>
      </c>
      <c r="I7" s="7"/>
      <c r="J7" s="7"/>
      <c r="K7" s="7">
        <v>2012</v>
      </c>
      <c r="L7" s="18">
        <v>21162794</v>
      </c>
      <c r="M7" s="37">
        <f>((L7-D7)/D7)*100</f>
        <v>0.29760189573459717</v>
      </c>
      <c r="N7" s="18"/>
      <c r="O7" s="37"/>
      <c r="P7" s="41"/>
      <c r="Q7" s="18"/>
      <c r="R7" s="44"/>
      <c r="S7" s="37"/>
    </row>
    <row r="8" spans="1:19" s="19" customFormat="1" x14ac:dyDescent="0.25">
      <c r="A8" s="6" t="s">
        <v>181</v>
      </c>
      <c r="B8" s="7" t="s">
        <v>31</v>
      </c>
      <c r="C8" s="7">
        <v>2010</v>
      </c>
      <c r="D8" s="18">
        <v>12791966</v>
      </c>
      <c r="E8" s="17">
        <v>0.16</v>
      </c>
      <c r="F8" s="7">
        <v>2020</v>
      </c>
      <c r="G8" s="17">
        <v>0.4</v>
      </c>
      <c r="H8" s="7">
        <v>2030</v>
      </c>
      <c r="I8" s="17">
        <v>0.8</v>
      </c>
      <c r="J8" s="7">
        <v>2050</v>
      </c>
      <c r="K8" s="7">
        <v>2016</v>
      </c>
      <c r="L8" s="18">
        <v>12542000</v>
      </c>
      <c r="M8" s="37">
        <f>((L8-D8)/D8)*100</f>
        <v>-1.9540858692088456</v>
      </c>
      <c r="N8" s="18"/>
      <c r="O8" s="37"/>
      <c r="P8" s="41"/>
      <c r="Q8" s="18"/>
      <c r="R8" s="44"/>
      <c r="S8" s="37"/>
    </row>
    <row r="9" spans="1:19" s="19" customFormat="1" x14ac:dyDescent="0.25">
      <c r="A9" s="6" t="s">
        <v>182</v>
      </c>
      <c r="B9" s="7" t="s">
        <v>43</v>
      </c>
      <c r="C9" s="7">
        <v>2000</v>
      </c>
      <c r="D9" s="18">
        <v>10855062</v>
      </c>
      <c r="E9" s="17">
        <v>0.3</v>
      </c>
      <c r="F9" s="7">
        <v>2020</v>
      </c>
      <c r="G9" s="17">
        <v>0.8</v>
      </c>
      <c r="H9" s="7">
        <v>2050</v>
      </c>
      <c r="I9" s="17"/>
      <c r="J9" s="7"/>
      <c r="K9" s="31">
        <v>2013</v>
      </c>
      <c r="L9" s="32">
        <v>10593687</v>
      </c>
      <c r="M9" s="37">
        <f>((L9-D9)/D9)*100</f>
        <v>-2.4078628017048636</v>
      </c>
      <c r="N9" s="18"/>
      <c r="O9" s="37"/>
      <c r="P9" s="41"/>
      <c r="Q9" s="18"/>
      <c r="R9" s="44"/>
      <c r="S9" s="37"/>
    </row>
    <row r="10" spans="1:19" s="19" customFormat="1" x14ac:dyDescent="0.25">
      <c r="A10" s="6" t="s">
        <v>183</v>
      </c>
      <c r="B10" s="7" t="s">
        <v>24</v>
      </c>
      <c r="C10" s="7">
        <v>2012</v>
      </c>
      <c r="D10" s="18">
        <v>16148539</v>
      </c>
      <c r="E10" s="17">
        <v>0.3</v>
      </c>
      <c r="F10" s="7">
        <v>2025</v>
      </c>
      <c r="G10" s="17">
        <v>0.8</v>
      </c>
      <c r="H10" s="7">
        <v>2050</v>
      </c>
      <c r="I10" s="7"/>
      <c r="J10" s="7"/>
      <c r="K10" s="7">
        <v>2016</v>
      </c>
      <c r="L10" s="18">
        <v>15684329</v>
      </c>
      <c r="M10" s="37">
        <f>((L10-D10)/D10)*100</f>
        <v>-2.8746253763266139</v>
      </c>
      <c r="N10" s="18"/>
      <c r="O10" s="37"/>
      <c r="P10" s="41"/>
      <c r="Q10" s="18"/>
      <c r="R10" s="44"/>
      <c r="S10" s="37"/>
    </row>
    <row r="11" spans="1:19" s="19" customFormat="1" x14ac:dyDescent="0.25">
      <c r="A11" s="6" t="s">
        <v>184</v>
      </c>
      <c r="B11" s="7" t="s">
        <v>19</v>
      </c>
      <c r="C11" s="7">
        <v>2010</v>
      </c>
      <c r="D11" s="18">
        <v>7579144</v>
      </c>
      <c r="E11" s="17">
        <v>0.15</v>
      </c>
      <c r="F11" s="7">
        <v>2020</v>
      </c>
      <c r="G11" s="7"/>
      <c r="H11" s="7"/>
      <c r="I11" s="7"/>
      <c r="J11" s="7"/>
      <c r="K11" s="31">
        <v>2014</v>
      </c>
      <c r="L11" s="32">
        <v>7230859</v>
      </c>
      <c r="M11" s="37">
        <f>((L11-D11)/D11)*100</f>
        <v>-4.595307860623838</v>
      </c>
      <c r="N11" s="18"/>
      <c r="O11" s="37"/>
      <c r="P11" s="41"/>
      <c r="Q11" s="18"/>
      <c r="R11" s="44"/>
      <c r="S11" s="37"/>
    </row>
    <row r="12" spans="1:19" s="19" customFormat="1" x14ac:dyDescent="0.25">
      <c r="A12" s="6" t="s">
        <v>185</v>
      </c>
      <c r="B12" s="7" t="s">
        <v>14</v>
      </c>
      <c r="C12" s="7">
        <v>2009</v>
      </c>
      <c r="D12" s="16">
        <v>9344003</v>
      </c>
      <c r="E12" s="17">
        <v>0.2</v>
      </c>
      <c r="F12" s="7">
        <v>2020</v>
      </c>
      <c r="G12" s="17">
        <v>0.4</v>
      </c>
      <c r="H12" s="7">
        <v>2030</v>
      </c>
      <c r="I12" s="17"/>
      <c r="J12" s="7"/>
      <c r="K12" s="7">
        <v>2013</v>
      </c>
      <c r="L12" s="18">
        <v>8857265</v>
      </c>
      <c r="M12" s="37">
        <f>((L12-D12)/D12)*100</f>
        <v>-5.2090950741347148</v>
      </c>
      <c r="N12" s="18"/>
      <c r="O12" s="37"/>
      <c r="P12" s="41"/>
      <c r="Q12" s="18"/>
      <c r="R12" s="44"/>
      <c r="S12" s="37"/>
    </row>
    <row r="13" spans="1:19" s="19" customFormat="1" x14ac:dyDescent="0.25">
      <c r="A13" s="6" t="s">
        <v>186</v>
      </c>
      <c r="B13" s="7" t="s">
        <v>71</v>
      </c>
      <c r="C13" s="7">
        <v>2008</v>
      </c>
      <c r="D13" s="18">
        <v>3382000</v>
      </c>
      <c r="E13" s="17">
        <v>0.3</v>
      </c>
      <c r="F13" s="7">
        <v>2020</v>
      </c>
      <c r="G13" s="17">
        <v>0.57999999999999996</v>
      </c>
      <c r="H13" s="7">
        <v>2030</v>
      </c>
      <c r="I13" s="17">
        <v>1</v>
      </c>
      <c r="J13" s="7">
        <v>2050</v>
      </c>
      <c r="K13" s="7">
        <v>2016</v>
      </c>
      <c r="L13" s="18">
        <v>3182000</v>
      </c>
      <c r="M13" s="37">
        <f>((L13-D13)/D13)*100</f>
        <v>-5.9136605558840918</v>
      </c>
      <c r="N13" s="18"/>
      <c r="O13" s="37"/>
      <c r="P13" s="41"/>
      <c r="Q13" s="18"/>
      <c r="R13" s="44"/>
      <c r="S13" s="37"/>
    </row>
    <row r="14" spans="1:19" s="19" customFormat="1" x14ac:dyDescent="0.25">
      <c r="A14" s="6" t="s">
        <v>187</v>
      </c>
      <c r="B14" s="7" t="s">
        <v>11</v>
      </c>
      <c r="C14" s="7">
        <v>2005</v>
      </c>
      <c r="D14" s="18">
        <v>1333130</v>
      </c>
      <c r="E14" s="17">
        <v>0.15</v>
      </c>
      <c r="F14" s="7">
        <v>2020</v>
      </c>
      <c r="G14" s="17">
        <v>0.55000000000000004</v>
      </c>
      <c r="H14" s="7">
        <v>2030</v>
      </c>
      <c r="I14" s="7"/>
      <c r="J14" s="7"/>
      <c r="K14" s="7">
        <v>2014</v>
      </c>
      <c r="L14" s="18">
        <v>1249503</v>
      </c>
      <c r="M14" s="37">
        <f>((L14-D14)/D14)*100</f>
        <v>-6.2729816296985295</v>
      </c>
      <c r="N14" s="18"/>
      <c r="O14" s="37"/>
      <c r="P14" s="41"/>
      <c r="Q14" s="18"/>
      <c r="R14" s="44"/>
      <c r="S14" s="37"/>
    </row>
    <row r="15" spans="1:19" s="19" customFormat="1" x14ac:dyDescent="0.25">
      <c r="A15" s="6" t="s">
        <v>188</v>
      </c>
      <c r="B15" s="7" t="s">
        <v>11</v>
      </c>
      <c r="C15" s="7">
        <v>2005</v>
      </c>
      <c r="D15" s="18">
        <v>1660000</v>
      </c>
      <c r="E15" s="17">
        <v>0.25</v>
      </c>
      <c r="F15" s="7">
        <v>2020</v>
      </c>
      <c r="G15" s="7"/>
      <c r="H15" s="26"/>
      <c r="I15" s="7"/>
      <c r="J15" s="7"/>
      <c r="K15" s="7">
        <v>2010</v>
      </c>
      <c r="L15" s="18">
        <v>1516500</v>
      </c>
      <c r="M15" s="37">
        <f>((L15-D15)/D15)*100</f>
        <v>-8.6445783132530121</v>
      </c>
      <c r="N15" s="18"/>
      <c r="O15" s="37"/>
      <c r="P15" s="41"/>
      <c r="Q15" s="18"/>
      <c r="R15" s="44"/>
      <c r="S15" s="37"/>
    </row>
    <row r="16" spans="1:19" s="19" customFormat="1" x14ac:dyDescent="0.25">
      <c r="A16" s="6" t="s">
        <v>189</v>
      </c>
      <c r="B16" s="7" t="s">
        <v>44</v>
      </c>
      <c r="C16" s="7">
        <v>2010</v>
      </c>
      <c r="D16" s="18">
        <v>17798150</v>
      </c>
      <c r="E16" s="17">
        <v>0.8</v>
      </c>
      <c r="F16" s="7">
        <v>2050</v>
      </c>
      <c r="G16" s="7"/>
      <c r="H16" s="7"/>
      <c r="I16" s="7"/>
      <c r="J16" s="7"/>
      <c r="K16" s="7">
        <v>2016</v>
      </c>
      <c r="L16" s="18">
        <v>16000537</v>
      </c>
      <c r="M16" s="37">
        <f>((L16-D16)/D16)*100</f>
        <v>-10.099999157215777</v>
      </c>
      <c r="N16" s="18"/>
      <c r="O16" s="37"/>
      <c r="P16" s="41"/>
      <c r="Q16" s="18"/>
      <c r="R16" s="44"/>
      <c r="S16" s="37"/>
    </row>
    <row r="17" spans="1:19" s="19" customFormat="1" x14ac:dyDescent="0.25">
      <c r="A17" s="6" t="s">
        <v>190</v>
      </c>
      <c r="B17" s="7" t="s">
        <v>43</v>
      </c>
      <c r="C17" s="7">
        <v>2005</v>
      </c>
      <c r="D17" s="18">
        <v>8081418</v>
      </c>
      <c r="E17" s="17">
        <v>0.25</v>
      </c>
      <c r="F17" s="7">
        <v>2020</v>
      </c>
      <c r="G17" s="17">
        <v>0.8</v>
      </c>
      <c r="H17" s="7">
        <v>2050</v>
      </c>
      <c r="I17" s="7"/>
      <c r="J17" s="7"/>
      <c r="K17" s="7">
        <v>2015</v>
      </c>
      <c r="L17" s="18">
        <v>7200000</v>
      </c>
      <c r="M17" s="37">
        <f>((L17-D17)/D17)*100</f>
        <v>-10.906724537698706</v>
      </c>
      <c r="N17" s="18"/>
      <c r="O17" s="37"/>
      <c r="P17" s="41"/>
      <c r="Q17" s="18"/>
      <c r="R17" s="44"/>
      <c r="S17" s="37"/>
    </row>
    <row r="18" spans="1:19" s="19" customFormat="1" x14ac:dyDescent="0.25">
      <c r="A18" s="6" t="s">
        <v>191</v>
      </c>
      <c r="B18" s="7" t="s">
        <v>12</v>
      </c>
      <c r="C18" s="7">
        <v>2015</v>
      </c>
      <c r="D18" s="18">
        <v>15200000</v>
      </c>
      <c r="E18" s="20">
        <v>0.26</v>
      </c>
      <c r="F18" s="7">
        <v>2020</v>
      </c>
      <c r="G18" s="20">
        <v>0.47</v>
      </c>
      <c r="H18" s="7">
        <v>2030</v>
      </c>
      <c r="I18" s="20">
        <v>1</v>
      </c>
      <c r="J18" s="7">
        <v>2050</v>
      </c>
      <c r="K18" s="7">
        <v>2016</v>
      </c>
      <c r="L18" s="18">
        <v>13500000</v>
      </c>
      <c r="M18" s="37">
        <f>((L18-D18)/D18)*100</f>
        <v>-11.184210526315789</v>
      </c>
      <c r="N18" s="18"/>
      <c r="O18" s="37"/>
      <c r="P18" s="41"/>
      <c r="Q18" s="18"/>
      <c r="R18" s="44"/>
      <c r="S18" s="37"/>
    </row>
    <row r="19" spans="1:19" s="19" customFormat="1" x14ac:dyDescent="0.25">
      <c r="A19" s="6" t="s">
        <v>192</v>
      </c>
      <c r="B19" s="7" t="s">
        <v>11</v>
      </c>
      <c r="C19" s="7">
        <v>2007</v>
      </c>
      <c r="D19" s="18">
        <v>3024066</v>
      </c>
      <c r="E19" s="17">
        <v>0.26</v>
      </c>
      <c r="F19" s="7">
        <v>2020</v>
      </c>
      <c r="G19" s="17">
        <v>0.49</v>
      </c>
      <c r="H19" s="7">
        <v>2035</v>
      </c>
      <c r="I19" s="17">
        <v>0.8</v>
      </c>
      <c r="J19" s="7">
        <v>2050</v>
      </c>
      <c r="K19" s="7">
        <v>2010</v>
      </c>
      <c r="L19" s="18">
        <v>2630937</v>
      </c>
      <c r="M19" s="37">
        <f>((L19-D19)/D19)*100</f>
        <v>-13.000013888585766</v>
      </c>
      <c r="N19" s="18"/>
      <c r="O19" s="37"/>
      <c r="P19" s="41"/>
      <c r="Q19" s="18"/>
      <c r="R19" s="44"/>
      <c r="S19" s="37"/>
    </row>
    <row r="20" spans="1:19" s="19" customFormat="1" x14ac:dyDescent="0.25">
      <c r="A20" s="6" t="s">
        <v>193</v>
      </c>
      <c r="B20" s="7" t="s">
        <v>22</v>
      </c>
      <c r="C20" s="7">
        <v>2005</v>
      </c>
      <c r="D20" s="18">
        <v>7440000</v>
      </c>
      <c r="E20" s="17">
        <v>0.25</v>
      </c>
      <c r="F20" s="7">
        <v>2020</v>
      </c>
      <c r="G20" s="17">
        <v>0.8</v>
      </c>
      <c r="H20" s="7">
        <v>2050</v>
      </c>
      <c r="I20" s="7"/>
      <c r="J20" s="7"/>
      <c r="K20" s="7">
        <v>2016</v>
      </c>
      <c r="L20" s="18">
        <v>6400000</v>
      </c>
      <c r="M20" s="37">
        <f>((L20-D20)/D20)*100</f>
        <v>-13.978494623655912</v>
      </c>
      <c r="N20" s="18"/>
      <c r="O20" s="37"/>
      <c r="P20" s="41"/>
      <c r="Q20" s="18"/>
      <c r="R20" s="44"/>
      <c r="S20" s="37"/>
    </row>
    <row r="21" spans="1:19" s="19" customFormat="1" x14ac:dyDescent="0.25">
      <c r="A21" s="6" t="s">
        <v>194</v>
      </c>
      <c r="B21" s="7" t="s">
        <v>26</v>
      </c>
      <c r="C21" s="7">
        <v>2008</v>
      </c>
      <c r="D21" s="48">
        <v>3377616</v>
      </c>
      <c r="E21" s="17">
        <v>0.8</v>
      </c>
      <c r="F21" s="7">
        <v>2050</v>
      </c>
      <c r="G21" s="7"/>
      <c r="H21" s="7"/>
      <c r="I21" s="7"/>
      <c r="J21" s="7"/>
      <c r="K21" s="7">
        <v>2015</v>
      </c>
      <c r="L21" s="18">
        <v>2850609</v>
      </c>
      <c r="M21" s="37">
        <f>((L21-D21)/D21)*100</f>
        <v>-15.602928219193657</v>
      </c>
      <c r="N21" s="18"/>
      <c r="O21" s="37"/>
      <c r="P21" s="41"/>
      <c r="Q21" s="18"/>
      <c r="R21" s="44"/>
      <c r="S21" s="37"/>
    </row>
    <row r="22" spans="1:19" s="19" customFormat="1" x14ac:dyDescent="0.25">
      <c r="A22" s="6" t="s">
        <v>195</v>
      </c>
      <c r="B22" s="7" t="s">
        <v>11</v>
      </c>
      <c r="C22" s="7">
        <v>2005</v>
      </c>
      <c r="D22" s="18">
        <v>2992735</v>
      </c>
      <c r="E22" s="17">
        <v>0.36</v>
      </c>
      <c r="F22" s="7">
        <v>2020</v>
      </c>
      <c r="G22" s="17">
        <v>0.83</v>
      </c>
      <c r="H22" s="7">
        <v>2050</v>
      </c>
      <c r="I22" s="7"/>
      <c r="J22" s="7"/>
      <c r="K22" s="7">
        <v>2015</v>
      </c>
      <c r="L22" s="18">
        <v>2497088</v>
      </c>
      <c r="M22" s="37">
        <f>((L22-D22)/D22)*100</f>
        <v>-16.561673519372746</v>
      </c>
      <c r="N22" s="18"/>
      <c r="O22" s="37"/>
      <c r="P22" s="41"/>
      <c r="Q22" s="18"/>
      <c r="R22" s="44"/>
      <c r="S22" s="37"/>
    </row>
    <row r="23" spans="1:19" s="19" customFormat="1" x14ac:dyDescent="0.25">
      <c r="A23" s="27" t="s">
        <v>196</v>
      </c>
      <c r="B23" s="28" t="s">
        <v>23</v>
      </c>
      <c r="C23" s="7">
        <v>2005</v>
      </c>
      <c r="D23" s="47">
        <v>61062452</v>
      </c>
      <c r="E23" s="17">
        <v>0.4</v>
      </c>
      <c r="F23" s="7">
        <v>2030</v>
      </c>
      <c r="G23" s="17">
        <v>0.8</v>
      </c>
      <c r="H23" s="7">
        <v>2050</v>
      </c>
      <c r="I23" s="7"/>
      <c r="J23" s="7"/>
      <c r="K23" s="7">
        <v>2017</v>
      </c>
      <c r="L23" s="18">
        <v>50692925</v>
      </c>
      <c r="M23" s="37">
        <f>((L23-D23)/D23)*100</f>
        <v>-16.981838528200605</v>
      </c>
      <c r="N23" s="18"/>
      <c r="O23" s="37"/>
      <c r="P23" s="41"/>
      <c r="Q23" s="18"/>
      <c r="R23" s="44"/>
      <c r="S23" s="37"/>
    </row>
    <row r="24" spans="1:19" s="19" customFormat="1" x14ac:dyDescent="0.25">
      <c r="A24" s="6" t="s">
        <v>197</v>
      </c>
      <c r="B24" s="7" t="s">
        <v>31</v>
      </c>
      <c r="C24" s="28">
        <v>2006</v>
      </c>
      <c r="D24" s="47">
        <v>8879888</v>
      </c>
      <c r="E24" s="17">
        <v>0.4</v>
      </c>
      <c r="F24" s="7">
        <v>2028</v>
      </c>
      <c r="G24" s="17">
        <v>0.84</v>
      </c>
      <c r="H24" s="7">
        <v>2050</v>
      </c>
      <c r="I24" s="7"/>
      <c r="J24" s="7"/>
      <c r="K24" s="7">
        <v>2015</v>
      </c>
      <c r="L24" s="18">
        <v>7318055</v>
      </c>
      <c r="M24" s="37">
        <f>((L24-D24)/D24)*100</f>
        <v>-17.588431295529851</v>
      </c>
      <c r="N24" s="18"/>
      <c r="O24" s="37"/>
      <c r="P24" s="41"/>
      <c r="Q24" s="18"/>
      <c r="R24" s="44"/>
      <c r="S24" s="37"/>
    </row>
    <row r="25" spans="1:19" s="19" customFormat="1" x14ac:dyDescent="0.25">
      <c r="A25" s="6" t="s">
        <v>198</v>
      </c>
      <c r="B25" s="7" t="s">
        <v>16</v>
      </c>
      <c r="C25" s="7">
        <v>2005</v>
      </c>
      <c r="D25" s="18">
        <v>13200000</v>
      </c>
      <c r="E25" s="17">
        <v>0.45</v>
      </c>
      <c r="F25" s="7">
        <v>2030</v>
      </c>
      <c r="G25" s="17">
        <v>0.65</v>
      </c>
      <c r="H25" s="7">
        <v>2040</v>
      </c>
      <c r="I25" s="17">
        <v>0.8</v>
      </c>
      <c r="J25" s="7">
        <v>2050</v>
      </c>
      <c r="K25" s="7">
        <v>2016</v>
      </c>
      <c r="L25" s="18">
        <v>10620178</v>
      </c>
      <c r="M25" s="37">
        <f>((L25-D25)/D25)*100</f>
        <v>-19.544106060606062</v>
      </c>
      <c r="N25" s="18"/>
      <c r="O25" s="37"/>
      <c r="P25" s="41"/>
      <c r="Q25" s="18"/>
      <c r="R25" s="44"/>
      <c r="S25" s="37"/>
    </row>
    <row r="26" spans="1:19" s="19" customFormat="1" x14ac:dyDescent="0.25">
      <c r="A26" s="6" t="s">
        <v>199</v>
      </c>
      <c r="B26" s="7" t="s">
        <v>52</v>
      </c>
      <c r="C26" s="7">
        <v>2006</v>
      </c>
      <c r="D26" s="18">
        <v>5173279</v>
      </c>
      <c r="E26" s="17">
        <v>0.15</v>
      </c>
      <c r="F26" s="7">
        <v>2015</v>
      </c>
      <c r="G26" s="17">
        <v>0.3</v>
      </c>
      <c r="H26" s="7">
        <v>2025</v>
      </c>
      <c r="I26" s="17">
        <v>0.8</v>
      </c>
      <c r="J26" s="7">
        <v>2050</v>
      </c>
      <c r="K26" s="7">
        <v>2016</v>
      </c>
      <c r="L26" s="18">
        <v>4117293</v>
      </c>
      <c r="M26" s="37">
        <f>((L26-D26)/D26)*100</f>
        <v>-20.4123148973794</v>
      </c>
      <c r="N26" s="18"/>
      <c r="O26" s="37"/>
      <c r="P26" s="41"/>
      <c r="Q26" s="18"/>
      <c r="R26" s="44"/>
      <c r="S26" s="37"/>
    </row>
    <row r="27" spans="1:19" s="19" customFormat="1" x14ac:dyDescent="0.25">
      <c r="A27" s="6" t="s">
        <v>200</v>
      </c>
      <c r="B27" s="7" t="s">
        <v>62</v>
      </c>
      <c r="C27" s="7">
        <v>1990</v>
      </c>
      <c r="D27" s="48">
        <v>8989460</v>
      </c>
      <c r="E27" s="17">
        <v>0.4</v>
      </c>
      <c r="F27" s="7">
        <v>2030</v>
      </c>
      <c r="G27" s="17">
        <v>0.8</v>
      </c>
      <c r="H27" s="7">
        <v>2050</v>
      </c>
      <c r="I27" s="7"/>
      <c r="J27" s="7"/>
      <c r="K27" s="7">
        <v>2014</v>
      </c>
      <c r="L27" s="18">
        <v>7101673</v>
      </c>
      <c r="M27" s="37">
        <f>((L27-D27)/D27)*100</f>
        <v>-21.000004449655485</v>
      </c>
      <c r="N27" s="18"/>
      <c r="O27" s="37"/>
      <c r="P27" s="41"/>
      <c r="Q27" s="18"/>
      <c r="R27" s="44"/>
      <c r="S27" s="37"/>
    </row>
    <row r="28" spans="1:19" s="19" customFormat="1" x14ac:dyDescent="0.25">
      <c r="A28" s="6" t="s">
        <v>201</v>
      </c>
      <c r="B28" s="7" t="s">
        <v>11</v>
      </c>
      <c r="C28" s="7">
        <v>2010</v>
      </c>
      <c r="D28" s="18">
        <v>12984993</v>
      </c>
      <c r="E28" s="17">
        <v>0.24</v>
      </c>
      <c r="F28" s="7">
        <v>2020</v>
      </c>
      <c r="G28" s="17">
        <v>0.41</v>
      </c>
      <c r="H28" s="7">
        <v>2030</v>
      </c>
      <c r="I28" s="17">
        <v>0.51</v>
      </c>
      <c r="J28" s="7">
        <v>2035</v>
      </c>
      <c r="K28" s="7">
        <v>2017</v>
      </c>
      <c r="L28" s="18">
        <v>10158000</v>
      </c>
      <c r="M28" s="37">
        <f>((L28-D28)/D28)*100</f>
        <v>-21.771232375712486</v>
      </c>
      <c r="N28" s="18"/>
      <c r="O28" s="37"/>
      <c r="P28" s="41"/>
      <c r="Q28" s="18"/>
      <c r="R28" s="44"/>
      <c r="S28" s="37"/>
    </row>
    <row r="29" spans="1:19" s="19" customFormat="1" x14ac:dyDescent="0.25">
      <c r="A29" s="6" t="s">
        <v>207</v>
      </c>
      <c r="B29" s="7" t="s">
        <v>25</v>
      </c>
      <c r="C29" s="7">
        <v>2010</v>
      </c>
      <c r="D29" s="18">
        <v>5727000</v>
      </c>
      <c r="E29" s="17">
        <v>0</v>
      </c>
      <c r="F29" s="7">
        <v>2020</v>
      </c>
      <c r="G29" s="7"/>
      <c r="H29" s="18"/>
      <c r="I29" s="18"/>
      <c r="J29" s="7"/>
      <c r="K29" s="7">
        <v>2013</v>
      </c>
      <c r="L29" s="18">
        <v>4467691</v>
      </c>
      <c r="M29" s="37">
        <f>((L29-D29)/D29)*100</f>
        <v>-21.988982015016589</v>
      </c>
      <c r="N29" s="18"/>
      <c r="O29" s="37"/>
      <c r="P29" s="41"/>
      <c r="Q29" s="18"/>
      <c r="R29" s="44"/>
      <c r="S29" s="37"/>
    </row>
    <row r="30" spans="1:19" s="19" customFormat="1" x14ac:dyDescent="0.25">
      <c r="A30" s="6" t="s">
        <v>202</v>
      </c>
      <c r="B30" s="7" t="s">
        <v>25</v>
      </c>
      <c r="C30" s="7">
        <v>2005</v>
      </c>
      <c r="D30" s="18">
        <v>6202812</v>
      </c>
      <c r="E30" s="17">
        <v>0.3</v>
      </c>
      <c r="F30" s="7">
        <v>2030</v>
      </c>
      <c r="G30" s="7"/>
      <c r="H30" s="7"/>
      <c r="I30" s="7"/>
      <c r="J30" s="7"/>
      <c r="K30" s="31">
        <v>2015</v>
      </c>
      <c r="L30" s="32">
        <v>4681117</v>
      </c>
      <c r="M30" s="37">
        <f>((L30-D30)/D30)*100</f>
        <v>-24.532341138180556</v>
      </c>
      <c r="N30" s="18"/>
      <c r="O30" s="37"/>
      <c r="P30" s="41"/>
      <c r="Q30" s="18"/>
      <c r="R30" s="44"/>
      <c r="S30" s="37"/>
    </row>
    <row r="31" spans="1:19" s="19" customFormat="1" x14ac:dyDescent="0.25">
      <c r="A31" s="6" t="s">
        <v>203</v>
      </c>
      <c r="B31" s="7" t="s">
        <v>79</v>
      </c>
      <c r="C31" s="7">
        <v>2006</v>
      </c>
      <c r="D31" s="47">
        <v>10640000</v>
      </c>
      <c r="E31" s="17">
        <v>0.5</v>
      </c>
      <c r="F31" s="7">
        <v>2032</v>
      </c>
      <c r="G31" s="17">
        <v>0.8</v>
      </c>
      <c r="H31" s="7">
        <v>2050</v>
      </c>
      <c r="I31" s="7"/>
      <c r="J31" s="7"/>
      <c r="K31" s="7">
        <v>2016</v>
      </c>
      <c r="L31" s="18">
        <v>7520000</v>
      </c>
      <c r="M31" s="37">
        <f>((L31-D31)/D31)*100</f>
        <v>-29.323308270676691</v>
      </c>
      <c r="N31" s="18"/>
      <c r="O31" s="37"/>
      <c r="P31" s="41"/>
      <c r="Q31" s="18"/>
      <c r="R31" s="44"/>
      <c r="S31" s="37"/>
    </row>
    <row r="32" spans="1:19" s="19" customFormat="1" x14ac:dyDescent="0.25">
      <c r="A32" s="6" t="s">
        <v>204</v>
      </c>
      <c r="B32" s="7" t="s">
        <v>11</v>
      </c>
      <c r="C32" s="7">
        <v>1990</v>
      </c>
      <c r="D32" s="18">
        <v>8000000</v>
      </c>
      <c r="E32" s="17">
        <v>0.25</v>
      </c>
      <c r="F32" s="7">
        <v>2017</v>
      </c>
      <c r="G32" s="17">
        <v>0.4</v>
      </c>
      <c r="H32" s="7">
        <v>2025</v>
      </c>
      <c r="I32" s="17">
        <v>0.8</v>
      </c>
      <c r="J32" s="7">
        <v>2050</v>
      </c>
      <c r="K32" s="7">
        <v>2016</v>
      </c>
      <c r="L32" s="18">
        <v>5600000</v>
      </c>
      <c r="M32" s="37">
        <f>((L32-D32)/D32)*100</f>
        <v>-30</v>
      </c>
      <c r="N32" s="18"/>
      <c r="O32" s="37"/>
      <c r="P32" s="41"/>
      <c r="Q32" s="18"/>
      <c r="R32" s="44"/>
      <c r="S32" s="37"/>
    </row>
    <row r="33" spans="1:19" s="19" customFormat="1" x14ac:dyDescent="0.25">
      <c r="A33" s="6" t="s">
        <v>205</v>
      </c>
      <c r="B33" s="7" t="s">
        <v>11</v>
      </c>
      <c r="C33" s="7">
        <v>1990</v>
      </c>
      <c r="D33" s="18">
        <v>54100000</v>
      </c>
      <c r="E33" s="17">
        <v>0.45</v>
      </c>
      <c r="F33" s="7">
        <v>2025</v>
      </c>
      <c r="G33" s="17">
        <v>0.6</v>
      </c>
      <c r="H33" s="7">
        <v>2035</v>
      </c>
      <c r="I33" s="17">
        <v>0.8</v>
      </c>
      <c r="J33" s="7">
        <v>2050</v>
      </c>
      <c r="K33" s="31">
        <v>2013</v>
      </c>
      <c r="L33" s="32">
        <v>28922796</v>
      </c>
      <c r="M33" s="37">
        <f>((L33-D33)/D33)*100</f>
        <v>-46.53826987060998</v>
      </c>
      <c r="N33" s="18"/>
      <c r="O33" s="37"/>
      <c r="P33" s="41"/>
      <c r="Q33" s="18"/>
      <c r="R33" s="44"/>
      <c r="S33" s="37"/>
    </row>
    <row r="35" spans="1:19" x14ac:dyDescent="0.25">
      <c r="A35" s="5" t="s">
        <v>169</v>
      </c>
    </row>
    <row r="38" spans="1:19" x14ac:dyDescent="0.25">
      <c r="D38" s="10"/>
    </row>
  </sheetData>
  <sortState ref="A2:M33">
    <sortCondition descending="1" ref="M1"/>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abSelected="1" topLeftCell="I1" zoomScale="60" zoomScaleNormal="60" workbookViewId="0">
      <selection activeCell="N34" sqref="N34"/>
    </sheetView>
  </sheetViews>
  <sheetFormatPr defaultColWidth="8.85546875" defaultRowHeight="15" x14ac:dyDescent="0.25"/>
  <cols>
    <col min="1" max="1" width="41.5703125" style="5" customWidth="1"/>
    <col min="2" max="2" width="10.7109375" style="4" bestFit="1" customWidth="1"/>
    <col min="3" max="3" width="14.42578125" style="4" customWidth="1"/>
    <col min="4" max="4" width="25.28515625" style="12" bestFit="1" customWidth="1"/>
    <col min="5" max="11" width="13.7109375" style="4" customWidth="1"/>
    <col min="12" max="12" width="27.28515625" style="12" bestFit="1" customWidth="1"/>
    <col min="13" max="13" width="34.140625" style="39" bestFit="1" customWidth="1"/>
    <col min="14" max="14" width="44.42578125" style="34" bestFit="1" customWidth="1"/>
    <col min="15" max="16384" width="8.85546875" style="5"/>
  </cols>
  <sheetData>
    <row r="1" spans="1:14" s="3" customFormat="1" ht="45" x14ac:dyDescent="0.25">
      <c r="A1" s="1" t="s">
        <v>0</v>
      </c>
      <c r="B1" s="1" t="s">
        <v>1</v>
      </c>
      <c r="C1" s="1" t="s">
        <v>2</v>
      </c>
      <c r="D1" s="1" t="s">
        <v>3</v>
      </c>
      <c r="E1" s="1" t="s">
        <v>4</v>
      </c>
      <c r="F1" s="1" t="s">
        <v>5</v>
      </c>
      <c r="G1" s="1" t="s">
        <v>6</v>
      </c>
      <c r="H1" s="1" t="s">
        <v>7</v>
      </c>
      <c r="I1" s="1" t="s">
        <v>8</v>
      </c>
      <c r="J1" s="1" t="s">
        <v>9</v>
      </c>
      <c r="K1" s="1" t="s">
        <v>80</v>
      </c>
      <c r="L1" s="1" t="s">
        <v>167</v>
      </c>
      <c r="M1" s="33" t="s">
        <v>168</v>
      </c>
      <c r="N1" s="33" t="s">
        <v>119</v>
      </c>
    </row>
    <row r="2" spans="1:14" s="19" customFormat="1" x14ac:dyDescent="0.25">
      <c r="A2" s="6" t="s">
        <v>127</v>
      </c>
      <c r="B2" s="7" t="s">
        <v>28</v>
      </c>
      <c r="C2" s="7">
        <v>1990</v>
      </c>
      <c r="D2" s="18">
        <v>32300000</v>
      </c>
      <c r="E2" s="17">
        <v>0.25</v>
      </c>
      <c r="F2" s="7">
        <v>2020</v>
      </c>
      <c r="G2" s="17">
        <v>0.8</v>
      </c>
      <c r="H2" s="7">
        <v>2050</v>
      </c>
      <c r="I2" s="7"/>
      <c r="J2" s="7"/>
      <c r="K2" s="7">
        <v>2015</v>
      </c>
      <c r="L2" s="18">
        <v>32651379</v>
      </c>
      <c r="M2" s="18">
        <f>'[1] Cumulative Avoided Emissions'!$AO$19</f>
        <v>21533333.333333302</v>
      </c>
      <c r="N2" s="37">
        <f t="shared" ref="N2:N33" si="0">((L2-M2)/M2)*100</f>
        <v>51.631791021672043</v>
      </c>
    </row>
    <row r="3" spans="1:14" s="19" customFormat="1" x14ac:dyDescent="0.25">
      <c r="A3" s="6" t="s">
        <v>123</v>
      </c>
      <c r="B3" s="7" t="s">
        <v>24</v>
      </c>
      <c r="C3" s="7">
        <v>1990</v>
      </c>
      <c r="D3" s="18">
        <v>4890409</v>
      </c>
      <c r="E3" s="17">
        <v>7.0000000000000007E-2</v>
      </c>
      <c r="F3" s="7">
        <v>2020</v>
      </c>
      <c r="G3" s="7"/>
      <c r="H3" s="7"/>
      <c r="I3" s="7"/>
      <c r="J3" s="7"/>
      <c r="K3" s="7">
        <v>2014</v>
      </c>
      <c r="L3" s="18">
        <v>6799386</v>
      </c>
      <c r="M3" s="18">
        <f>'[1] Cumulative Avoided Emissions'!$AN$97</f>
        <v>4616546.0960000008</v>
      </c>
      <c r="N3" s="37">
        <f t="shared" si="0"/>
        <v>47.28296563292885</v>
      </c>
    </row>
    <row r="4" spans="1:14" s="19" customFormat="1" ht="17.25" customHeight="1" x14ac:dyDescent="0.25">
      <c r="A4" s="6" t="s">
        <v>124</v>
      </c>
      <c r="B4" s="7" t="s">
        <v>48</v>
      </c>
      <c r="C4" s="7">
        <v>2010</v>
      </c>
      <c r="D4" s="18">
        <v>3587274</v>
      </c>
      <c r="E4" s="17">
        <v>0.8</v>
      </c>
      <c r="F4" s="7">
        <v>2050</v>
      </c>
      <c r="G4" s="17"/>
      <c r="H4" s="7"/>
      <c r="I4" s="7"/>
      <c r="J4" s="7"/>
      <c r="K4" s="7">
        <v>2014</v>
      </c>
      <c r="L4" s="18">
        <v>4664689</v>
      </c>
      <c r="M4" s="18">
        <f>'[1] Cumulative Avoided Emissions'!$AN$58</f>
        <v>3300292.08</v>
      </c>
      <c r="N4" s="37">
        <f t="shared" si="0"/>
        <v>41.341702095652089</v>
      </c>
    </row>
    <row r="5" spans="1:14" s="19" customFormat="1" x14ac:dyDescent="0.25">
      <c r="A5" s="6" t="s">
        <v>125</v>
      </c>
      <c r="B5" s="7" t="s">
        <v>58</v>
      </c>
      <c r="C5" s="7">
        <v>2003</v>
      </c>
      <c r="D5" s="18">
        <v>4808079</v>
      </c>
      <c r="E5" s="17">
        <v>0.2</v>
      </c>
      <c r="F5" s="7">
        <v>2023</v>
      </c>
      <c r="G5" s="17">
        <v>0.5</v>
      </c>
      <c r="H5" s="7">
        <v>2030</v>
      </c>
      <c r="I5" s="17">
        <v>0.8</v>
      </c>
      <c r="J5" s="7">
        <v>2050</v>
      </c>
      <c r="K5" s="7">
        <v>2013</v>
      </c>
      <c r="L5" s="18">
        <v>5277348</v>
      </c>
      <c r="M5" s="18">
        <f>'[1] Cumulative Avoided Emissions'!$AM$76</f>
        <v>3989682.5744680837</v>
      </c>
      <c r="N5" s="37">
        <f t="shared" si="0"/>
        <v>32.274884066524805</v>
      </c>
    </row>
    <row r="6" spans="1:14" s="19" customFormat="1" x14ac:dyDescent="0.25">
      <c r="A6" s="6" t="s">
        <v>130</v>
      </c>
      <c r="B6" s="7" t="s">
        <v>43</v>
      </c>
      <c r="C6" s="7">
        <v>2000</v>
      </c>
      <c r="D6" s="18">
        <v>10855062</v>
      </c>
      <c r="E6" s="17">
        <v>0.3</v>
      </c>
      <c r="F6" s="7">
        <v>2020</v>
      </c>
      <c r="G6" s="17">
        <v>0.8</v>
      </c>
      <c r="H6" s="7">
        <v>2050</v>
      </c>
      <c r="I6" s="17"/>
      <c r="J6" s="7"/>
      <c r="K6" s="31">
        <v>2013</v>
      </c>
      <c r="L6" s="32">
        <v>10593687</v>
      </c>
      <c r="M6" s="18">
        <f>'[1] Cumulative Avoided Emissions'!$AM$49</f>
        <v>8597209.1039999928</v>
      </c>
      <c r="N6" s="37">
        <f t="shared" si="0"/>
        <v>23.222395452392952</v>
      </c>
    </row>
    <row r="7" spans="1:14" s="19" customFormat="1" x14ac:dyDescent="0.25">
      <c r="A7" s="6" t="s">
        <v>135</v>
      </c>
      <c r="B7" s="7" t="s">
        <v>11</v>
      </c>
      <c r="C7" s="7">
        <v>2005</v>
      </c>
      <c r="D7" s="18">
        <v>1333130</v>
      </c>
      <c r="E7" s="17">
        <v>0.15</v>
      </c>
      <c r="F7" s="7">
        <v>2020</v>
      </c>
      <c r="G7" s="17">
        <v>0.55000000000000004</v>
      </c>
      <c r="H7" s="7">
        <v>2030</v>
      </c>
      <c r="I7" s="7"/>
      <c r="J7" s="7"/>
      <c r="K7" s="7">
        <v>2014</v>
      </c>
      <c r="L7" s="18">
        <v>1249503</v>
      </c>
      <c r="M7" s="18">
        <f>'[1] Cumulative Avoided Emissions'!$AN$20</f>
        <v>1069170.2599999991</v>
      </c>
      <c r="N7" s="37">
        <f t="shared" si="0"/>
        <v>16.866606446760041</v>
      </c>
    </row>
    <row r="8" spans="1:14" s="19" customFormat="1" x14ac:dyDescent="0.25">
      <c r="A8" s="6" t="s">
        <v>134</v>
      </c>
      <c r="B8" s="7" t="s">
        <v>71</v>
      </c>
      <c r="C8" s="7">
        <v>2008</v>
      </c>
      <c r="D8" s="18">
        <v>3382000</v>
      </c>
      <c r="E8" s="17">
        <v>0.3</v>
      </c>
      <c r="F8" s="7">
        <v>2020</v>
      </c>
      <c r="G8" s="17">
        <v>0.57999999999999996</v>
      </c>
      <c r="H8" s="7">
        <v>2030</v>
      </c>
      <c r="I8" s="17">
        <v>1</v>
      </c>
      <c r="J8" s="7">
        <v>2050</v>
      </c>
      <c r="K8" s="7">
        <v>2016</v>
      </c>
      <c r="L8" s="18">
        <v>3182000</v>
      </c>
      <c r="M8" s="18">
        <f>'[1] Cumulative Avoided Emissions'!$AP$90</f>
        <v>2737809.5238095224</v>
      </c>
      <c r="N8" s="37">
        <f t="shared" si="0"/>
        <v>16.224301666260889</v>
      </c>
    </row>
    <row r="9" spans="1:14" s="19" customFormat="1" x14ac:dyDescent="0.25">
      <c r="A9" s="6" t="s">
        <v>148</v>
      </c>
      <c r="B9" s="7" t="s">
        <v>62</v>
      </c>
      <c r="C9" s="7">
        <v>1990</v>
      </c>
      <c r="D9" s="48">
        <v>8989460</v>
      </c>
      <c r="E9" s="17">
        <v>0.4</v>
      </c>
      <c r="F9" s="7">
        <v>2030</v>
      </c>
      <c r="G9" s="17">
        <v>0.8</v>
      </c>
      <c r="H9" s="7">
        <v>2050</v>
      </c>
      <c r="I9" s="7"/>
      <c r="J9" s="7"/>
      <c r="K9" s="7">
        <v>2014</v>
      </c>
      <c r="L9" s="18">
        <v>7101673</v>
      </c>
      <c r="M9" s="18">
        <f>'[1] Cumulative Avoided Emissions'!$AN$78</f>
        <v>6113199.9999999972</v>
      </c>
      <c r="N9" s="37">
        <f t="shared" si="0"/>
        <v>16.169485703068823</v>
      </c>
    </row>
    <row r="10" spans="1:14" s="19" customFormat="1" x14ac:dyDescent="0.25">
      <c r="A10" s="6" t="s">
        <v>128</v>
      </c>
      <c r="B10" s="7" t="s">
        <v>58</v>
      </c>
      <c r="C10" s="7">
        <v>2006</v>
      </c>
      <c r="D10" s="18">
        <v>21100000</v>
      </c>
      <c r="E10" s="17">
        <v>0.28000000000000003</v>
      </c>
      <c r="F10" s="7">
        <v>2025</v>
      </c>
      <c r="G10" s="17">
        <v>0.8</v>
      </c>
      <c r="H10" s="7">
        <v>2050</v>
      </c>
      <c r="I10" s="7"/>
      <c r="J10" s="7"/>
      <c r="K10" s="7">
        <v>2012</v>
      </c>
      <c r="L10" s="18">
        <v>21162794</v>
      </c>
      <c r="M10" s="18">
        <f>'[1] Cumulative Avoided Emissions'!$AL$74</f>
        <v>18798181.81818182</v>
      </c>
      <c r="N10" s="37">
        <f t="shared" si="0"/>
        <v>12.578940903375557</v>
      </c>
    </row>
    <row r="11" spans="1:14" s="19" customFormat="1" x14ac:dyDescent="0.25">
      <c r="A11" s="6" t="s">
        <v>129</v>
      </c>
      <c r="B11" s="7" t="s">
        <v>31</v>
      </c>
      <c r="C11" s="7">
        <v>2010</v>
      </c>
      <c r="D11" s="18">
        <v>12791966</v>
      </c>
      <c r="E11" s="17">
        <v>0.16</v>
      </c>
      <c r="F11" s="7">
        <v>2020</v>
      </c>
      <c r="G11" s="17">
        <v>0.4</v>
      </c>
      <c r="H11" s="7">
        <v>2030</v>
      </c>
      <c r="I11" s="17">
        <v>0.8</v>
      </c>
      <c r="J11" s="7">
        <v>2050</v>
      </c>
      <c r="K11" s="7">
        <v>2016</v>
      </c>
      <c r="L11" s="18">
        <v>12542000</v>
      </c>
      <c r="M11" s="18">
        <f>'[1] Cumulative Avoided Emissions'!$AP$22</f>
        <v>11264000</v>
      </c>
      <c r="N11" s="37">
        <f t="shared" si="0"/>
        <v>11.345880681818182</v>
      </c>
    </row>
    <row r="12" spans="1:14" s="19" customFormat="1" x14ac:dyDescent="0.25">
      <c r="A12" s="6" t="s">
        <v>138</v>
      </c>
      <c r="B12" s="7" t="s">
        <v>43</v>
      </c>
      <c r="C12" s="7">
        <v>2005</v>
      </c>
      <c r="D12" s="18">
        <v>8081418</v>
      </c>
      <c r="E12" s="17">
        <v>0.25</v>
      </c>
      <c r="F12" s="7">
        <v>2020</v>
      </c>
      <c r="G12" s="17">
        <v>0.8</v>
      </c>
      <c r="H12" s="7">
        <v>2050</v>
      </c>
      <c r="I12" s="7"/>
      <c r="J12" s="7"/>
      <c r="K12" s="7">
        <v>2015</v>
      </c>
      <c r="L12" s="18">
        <v>7200000</v>
      </c>
      <c r="M12" s="18">
        <f>'[1] Cumulative Avoided Emissions'!$AO$91</f>
        <v>6644721.4666666668</v>
      </c>
      <c r="N12" s="37">
        <f t="shared" si="0"/>
        <v>8.3566863730691399</v>
      </c>
    </row>
    <row r="13" spans="1:14" s="19" customFormat="1" x14ac:dyDescent="0.25">
      <c r="A13" s="6" t="s">
        <v>152</v>
      </c>
      <c r="B13" s="7" t="s">
        <v>11</v>
      </c>
      <c r="C13" s="7">
        <v>1990</v>
      </c>
      <c r="D13" s="18">
        <v>8000000</v>
      </c>
      <c r="E13" s="17">
        <v>0.25</v>
      </c>
      <c r="F13" s="7">
        <v>2017</v>
      </c>
      <c r="G13" s="17">
        <v>0.4</v>
      </c>
      <c r="H13" s="7">
        <v>2025</v>
      </c>
      <c r="I13" s="17">
        <v>0.8</v>
      </c>
      <c r="J13" s="7">
        <v>2050</v>
      </c>
      <c r="K13" s="7">
        <v>2016</v>
      </c>
      <c r="L13" s="18">
        <v>5600000</v>
      </c>
      <c r="M13" s="18">
        <f>'[1] Cumulative Avoided Emissions'!$AP$86</f>
        <v>5226666.6666666586</v>
      </c>
      <c r="N13" s="37">
        <f t="shared" si="0"/>
        <v>7.1428571428573093</v>
      </c>
    </row>
    <row r="14" spans="1:14" s="19" customFormat="1" x14ac:dyDescent="0.25">
      <c r="A14" s="6" t="s">
        <v>141</v>
      </c>
      <c r="B14" s="7" t="s">
        <v>22</v>
      </c>
      <c r="C14" s="7">
        <v>2005</v>
      </c>
      <c r="D14" s="18">
        <v>7440000</v>
      </c>
      <c r="E14" s="17">
        <v>0.25</v>
      </c>
      <c r="F14" s="7">
        <v>2020</v>
      </c>
      <c r="G14" s="17">
        <v>0.8</v>
      </c>
      <c r="H14" s="7">
        <v>2050</v>
      </c>
      <c r="I14" s="7"/>
      <c r="J14" s="7"/>
      <c r="K14" s="7">
        <v>2016</v>
      </c>
      <c r="L14" s="18">
        <v>6400000</v>
      </c>
      <c r="M14" s="18">
        <f>'[1] Cumulative Avoided Emissions'!$AP$14</f>
        <v>5985066.6666666633</v>
      </c>
      <c r="N14" s="37">
        <f t="shared" si="0"/>
        <v>6.9328105507040352</v>
      </c>
    </row>
    <row r="15" spans="1:14" s="19" customFormat="1" x14ac:dyDescent="0.25">
      <c r="A15" s="6" t="s">
        <v>131</v>
      </c>
      <c r="B15" s="7" t="s">
        <v>24</v>
      </c>
      <c r="C15" s="7">
        <v>2012</v>
      </c>
      <c r="D15" s="18">
        <v>16148539</v>
      </c>
      <c r="E15" s="17">
        <v>0.3</v>
      </c>
      <c r="F15" s="7">
        <v>2025</v>
      </c>
      <c r="G15" s="17">
        <v>0.8</v>
      </c>
      <c r="H15" s="7">
        <v>2050</v>
      </c>
      <c r="I15" s="7"/>
      <c r="J15" s="7"/>
      <c r="K15" s="7">
        <v>2016</v>
      </c>
      <c r="L15" s="18">
        <v>15684329</v>
      </c>
      <c r="M15" s="18">
        <f>'[1] Cumulative Avoided Emissions'!$AP$75</f>
        <v>14788662.031578951</v>
      </c>
      <c r="N15" s="37">
        <f t="shared" si="0"/>
        <v>6.0564435545858588</v>
      </c>
    </row>
    <row r="16" spans="1:14" s="19" customFormat="1" x14ac:dyDescent="0.25">
      <c r="A16" s="27" t="s">
        <v>142</v>
      </c>
      <c r="B16" s="28" t="s">
        <v>23</v>
      </c>
      <c r="C16" s="7">
        <v>2005</v>
      </c>
      <c r="D16" s="47">
        <v>61062452</v>
      </c>
      <c r="E16" s="17">
        <v>0.4</v>
      </c>
      <c r="F16" s="7">
        <v>2030</v>
      </c>
      <c r="G16" s="17">
        <v>0.8</v>
      </c>
      <c r="H16" s="7">
        <v>2050</v>
      </c>
      <c r="I16" s="7"/>
      <c r="J16" s="7"/>
      <c r="K16" s="7">
        <v>2017</v>
      </c>
      <c r="L16" s="18">
        <v>50692925</v>
      </c>
      <c r="M16" s="18">
        <f>'[1] Cumulative Avoided Emissions'!$AQ$66</f>
        <v>48433118.666666627</v>
      </c>
      <c r="N16" s="37">
        <f t="shared" si="0"/>
        <v>4.6658286634113679</v>
      </c>
    </row>
    <row r="17" spans="1:14" s="19" customFormat="1" x14ac:dyDescent="0.25">
      <c r="A17" s="6" t="s">
        <v>126</v>
      </c>
      <c r="B17" s="7" t="s">
        <v>31</v>
      </c>
      <c r="C17" s="7">
        <v>2013</v>
      </c>
      <c r="D17" s="18">
        <v>10901086</v>
      </c>
      <c r="E17" s="17">
        <v>0.2</v>
      </c>
      <c r="F17" s="7">
        <v>2020</v>
      </c>
      <c r="G17" s="7"/>
      <c r="H17" s="7"/>
      <c r="I17" s="7"/>
      <c r="J17" s="7"/>
      <c r="K17" s="7">
        <v>2015</v>
      </c>
      <c r="L17" s="18">
        <v>11210568</v>
      </c>
      <c r="M17" s="18">
        <f>'[1] Cumulative Avoided Emissions'!$AO$24</f>
        <v>10901086</v>
      </c>
      <c r="N17" s="37">
        <f t="shared" si="0"/>
        <v>2.839001545350619</v>
      </c>
    </row>
    <row r="18" spans="1:14" s="19" customFormat="1" x14ac:dyDescent="0.25">
      <c r="A18" s="6" t="s">
        <v>133</v>
      </c>
      <c r="B18" s="7" t="s">
        <v>14</v>
      </c>
      <c r="C18" s="7">
        <v>2009</v>
      </c>
      <c r="D18" s="16">
        <v>9344003</v>
      </c>
      <c r="E18" s="17">
        <v>0.2</v>
      </c>
      <c r="F18" s="7">
        <v>2020</v>
      </c>
      <c r="G18" s="17">
        <v>0.4</v>
      </c>
      <c r="H18" s="7">
        <v>2030</v>
      </c>
      <c r="I18" s="17"/>
      <c r="J18" s="7"/>
      <c r="K18" s="7">
        <v>2013</v>
      </c>
      <c r="L18" s="18">
        <v>8857265</v>
      </c>
      <c r="M18" s="18">
        <f>'[1] Cumulative Avoided Emissions'!$AM$7</f>
        <v>8632078.9619047642</v>
      </c>
      <c r="N18" s="37">
        <f t="shared" si="0"/>
        <v>2.6087115176891986</v>
      </c>
    </row>
    <row r="19" spans="1:14" s="19" customFormat="1" x14ac:dyDescent="0.25">
      <c r="A19" s="6" t="s">
        <v>145</v>
      </c>
      <c r="B19" s="7" t="s">
        <v>11</v>
      </c>
      <c r="C19" s="7">
        <v>2005</v>
      </c>
      <c r="D19" s="18">
        <v>2992735</v>
      </c>
      <c r="E19" s="17">
        <v>0.36</v>
      </c>
      <c r="F19" s="7">
        <v>2020</v>
      </c>
      <c r="G19" s="17">
        <v>0.83</v>
      </c>
      <c r="H19" s="7">
        <v>2050</v>
      </c>
      <c r="I19" s="7"/>
      <c r="J19" s="7"/>
      <c r="K19" s="7">
        <v>2015</v>
      </c>
      <c r="L19" s="18">
        <v>2497088</v>
      </c>
      <c r="M19" s="18">
        <f>'[1] Cumulative Avoided Emissions'!$AO$70</f>
        <v>2440741.6555555537</v>
      </c>
      <c r="N19" s="37">
        <f t="shared" si="0"/>
        <v>2.3085747037664621</v>
      </c>
    </row>
    <row r="20" spans="1:14" s="19" customFormat="1" x14ac:dyDescent="0.25">
      <c r="A20" s="6" t="s">
        <v>137</v>
      </c>
      <c r="B20" s="7" t="s">
        <v>44</v>
      </c>
      <c r="C20" s="7">
        <v>2010</v>
      </c>
      <c r="D20" s="18">
        <v>17798150</v>
      </c>
      <c r="E20" s="17">
        <v>0.8</v>
      </c>
      <c r="F20" s="7">
        <v>2050</v>
      </c>
      <c r="G20" s="7"/>
      <c r="H20" s="7"/>
      <c r="I20" s="7"/>
      <c r="J20" s="7"/>
      <c r="K20" s="7">
        <v>2016</v>
      </c>
      <c r="L20" s="18">
        <v>16000537</v>
      </c>
      <c r="M20" s="18">
        <f>'[1] Cumulative Avoided Emissions'!$AP$56</f>
        <v>15662372</v>
      </c>
      <c r="N20" s="37">
        <f t="shared" si="0"/>
        <v>2.1590918668002521</v>
      </c>
    </row>
    <row r="21" spans="1:14" s="19" customFormat="1" x14ac:dyDescent="0.25">
      <c r="A21" s="6" t="s">
        <v>132</v>
      </c>
      <c r="B21" s="7" t="s">
        <v>19</v>
      </c>
      <c r="C21" s="7">
        <v>2010</v>
      </c>
      <c r="D21" s="18">
        <v>7579144</v>
      </c>
      <c r="E21" s="17">
        <v>0.15</v>
      </c>
      <c r="F21" s="7">
        <v>2020</v>
      </c>
      <c r="G21" s="7"/>
      <c r="H21" s="7"/>
      <c r="I21" s="7"/>
      <c r="J21" s="7"/>
      <c r="K21" s="31">
        <v>2014</v>
      </c>
      <c r="L21" s="32">
        <v>7230859</v>
      </c>
      <c r="M21" s="18">
        <f>'[1] Cumulative Avoided Emissions'!$AN$11</f>
        <v>7124395.3599999994</v>
      </c>
      <c r="N21" s="37">
        <f t="shared" si="0"/>
        <v>1.4943533397618827</v>
      </c>
    </row>
    <row r="22" spans="1:14" s="19" customFormat="1" x14ac:dyDescent="0.25">
      <c r="A22" s="6" t="s">
        <v>146</v>
      </c>
      <c r="B22" s="7" t="s">
        <v>16</v>
      </c>
      <c r="C22" s="7">
        <v>2005</v>
      </c>
      <c r="D22" s="18">
        <v>13200000</v>
      </c>
      <c r="E22" s="17">
        <v>0.45</v>
      </c>
      <c r="F22" s="7">
        <v>2030</v>
      </c>
      <c r="G22" s="17">
        <v>0.65</v>
      </c>
      <c r="H22" s="7">
        <v>2040</v>
      </c>
      <c r="I22" s="17">
        <v>0.8</v>
      </c>
      <c r="J22" s="7">
        <v>2050</v>
      </c>
      <c r="K22" s="7">
        <v>2016</v>
      </c>
      <c r="L22" s="18">
        <v>10620178</v>
      </c>
      <c r="M22" s="18">
        <f>'[1] Cumulative Avoided Emissions'!$AP$27</f>
        <v>10618666.666666673</v>
      </c>
      <c r="N22" s="37">
        <f t="shared" si="0"/>
        <v>1.4232797589086852E-2</v>
      </c>
    </row>
    <row r="23" spans="1:14" s="19" customFormat="1" x14ac:dyDescent="0.25">
      <c r="A23" s="6" t="s">
        <v>136</v>
      </c>
      <c r="B23" s="7" t="s">
        <v>11</v>
      </c>
      <c r="C23" s="7">
        <v>2005</v>
      </c>
      <c r="D23" s="18">
        <v>1660000</v>
      </c>
      <c r="E23" s="17">
        <v>0.25</v>
      </c>
      <c r="F23" s="7">
        <v>2020</v>
      </c>
      <c r="G23" s="7"/>
      <c r="H23" s="26"/>
      <c r="I23" s="7"/>
      <c r="J23" s="7"/>
      <c r="K23" s="7">
        <v>2010</v>
      </c>
      <c r="L23" s="18">
        <v>1516500</v>
      </c>
      <c r="M23" s="18">
        <f>'[1] Cumulative Avoided Emissions'!$AJ$34</f>
        <v>1521666.6666666663</v>
      </c>
      <c r="N23" s="37">
        <f t="shared" si="0"/>
        <v>-0.33953997809416953</v>
      </c>
    </row>
    <row r="24" spans="1:14" s="19" customFormat="1" x14ac:dyDescent="0.25">
      <c r="A24" s="6" t="s">
        <v>143</v>
      </c>
      <c r="B24" s="7" t="s">
        <v>31</v>
      </c>
      <c r="C24" s="28">
        <v>2006</v>
      </c>
      <c r="D24" s="47">
        <v>8879888</v>
      </c>
      <c r="E24" s="17">
        <v>0.4</v>
      </c>
      <c r="F24" s="7">
        <v>2028</v>
      </c>
      <c r="G24" s="17">
        <v>0.84</v>
      </c>
      <c r="H24" s="7">
        <v>2050</v>
      </c>
      <c r="I24" s="7"/>
      <c r="J24" s="7"/>
      <c r="K24" s="7">
        <v>2015</v>
      </c>
      <c r="L24" s="18">
        <v>7318055</v>
      </c>
      <c r="M24" s="18">
        <f>'[1] Cumulative Avoided Emissions'!$AO$21</f>
        <v>7354161.7890909072</v>
      </c>
      <c r="N24" s="37">
        <f t="shared" si="0"/>
        <v>-0.49097082885051108</v>
      </c>
    </row>
    <row r="25" spans="1:14" s="19" customFormat="1" x14ac:dyDescent="0.25">
      <c r="A25" s="6" t="s">
        <v>147</v>
      </c>
      <c r="B25" s="7" t="s">
        <v>52</v>
      </c>
      <c r="C25" s="7">
        <v>2006</v>
      </c>
      <c r="D25" s="18">
        <v>5173279</v>
      </c>
      <c r="E25" s="17">
        <v>0.15</v>
      </c>
      <c r="F25" s="7">
        <v>2015</v>
      </c>
      <c r="G25" s="17">
        <v>0.3</v>
      </c>
      <c r="H25" s="7">
        <v>2025</v>
      </c>
      <c r="I25" s="17">
        <v>0.8</v>
      </c>
      <c r="J25" s="7">
        <v>2050</v>
      </c>
      <c r="K25" s="7">
        <v>2016</v>
      </c>
      <c r="L25" s="18">
        <v>4117293</v>
      </c>
      <c r="M25" s="18">
        <f>'[1] Cumulative Avoided Emissions'!$AP$63</f>
        <v>4232682.8181818184</v>
      </c>
      <c r="N25" s="37">
        <f t="shared" si="0"/>
        <v>-2.726162652352603</v>
      </c>
    </row>
    <row r="26" spans="1:14" s="19" customFormat="1" x14ac:dyDescent="0.25">
      <c r="A26" s="6" t="s">
        <v>144</v>
      </c>
      <c r="B26" s="7" t="s">
        <v>26</v>
      </c>
      <c r="C26" s="7">
        <v>2008</v>
      </c>
      <c r="D26" s="48">
        <v>3377616</v>
      </c>
      <c r="E26" s="17">
        <v>0.8</v>
      </c>
      <c r="F26" s="7">
        <v>2050</v>
      </c>
      <c r="G26" s="7"/>
      <c r="H26" s="7"/>
      <c r="I26" s="7"/>
      <c r="J26" s="7"/>
      <c r="K26" s="7">
        <v>2015</v>
      </c>
      <c r="L26" s="18">
        <v>2850609</v>
      </c>
      <c r="M26" s="18">
        <f>'[1] Cumulative Avoided Emissions'!$AO$81</f>
        <v>2979262.5333333323</v>
      </c>
      <c r="N26" s="37">
        <f t="shared" si="0"/>
        <v>-4.3183013210114432</v>
      </c>
    </row>
    <row r="27" spans="1:14" s="19" customFormat="1" x14ac:dyDescent="0.25">
      <c r="A27" s="6" t="s">
        <v>140</v>
      </c>
      <c r="B27" s="7" t="s">
        <v>11</v>
      </c>
      <c r="C27" s="7">
        <v>2007</v>
      </c>
      <c r="D27" s="18">
        <v>3024066</v>
      </c>
      <c r="E27" s="17">
        <v>0.26</v>
      </c>
      <c r="F27" s="7">
        <v>2020</v>
      </c>
      <c r="G27" s="17">
        <v>0.49</v>
      </c>
      <c r="H27" s="7">
        <v>2035</v>
      </c>
      <c r="I27" s="17">
        <v>0.8</v>
      </c>
      <c r="J27" s="7">
        <v>2050</v>
      </c>
      <c r="K27" s="7">
        <v>2010</v>
      </c>
      <c r="L27" s="18">
        <v>2630937</v>
      </c>
      <c r="M27" s="18">
        <f>'[1] Cumulative Avoided Emissions'!$AJ$82</f>
        <v>2855280.9209302319</v>
      </c>
      <c r="N27" s="37">
        <f t="shared" si="0"/>
        <v>-7.8571575667287448</v>
      </c>
    </row>
    <row r="28" spans="1:14" s="19" customFormat="1" x14ac:dyDescent="0.25">
      <c r="A28" s="6" t="s">
        <v>139</v>
      </c>
      <c r="B28" s="7" t="s">
        <v>12</v>
      </c>
      <c r="C28" s="7">
        <v>2015</v>
      </c>
      <c r="D28" s="18">
        <v>15200000</v>
      </c>
      <c r="E28" s="20">
        <v>0.26</v>
      </c>
      <c r="F28" s="7">
        <v>2020</v>
      </c>
      <c r="G28" s="20">
        <v>0.47</v>
      </c>
      <c r="H28" s="7">
        <v>2030</v>
      </c>
      <c r="I28" s="20">
        <v>1</v>
      </c>
      <c r="J28" s="7">
        <v>2050</v>
      </c>
      <c r="K28" s="7">
        <v>2016</v>
      </c>
      <c r="L28" s="18">
        <v>13500000</v>
      </c>
      <c r="M28" s="18">
        <f>'[1] Cumulative Avoided Emissions'!$AP$9</f>
        <v>14765714.285714285</v>
      </c>
      <c r="N28" s="37">
        <f t="shared" si="0"/>
        <v>-8.5719814241486052</v>
      </c>
    </row>
    <row r="29" spans="1:14" s="19" customFormat="1" x14ac:dyDescent="0.25">
      <c r="A29" s="6" t="s">
        <v>149</v>
      </c>
      <c r="B29" s="7" t="s">
        <v>11</v>
      </c>
      <c r="C29" s="7">
        <v>2010</v>
      </c>
      <c r="D29" s="18">
        <v>12984993</v>
      </c>
      <c r="E29" s="17">
        <v>0.24</v>
      </c>
      <c r="F29" s="7">
        <v>2020</v>
      </c>
      <c r="G29" s="17">
        <v>0.41</v>
      </c>
      <c r="H29" s="7">
        <v>2030</v>
      </c>
      <c r="I29" s="17">
        <v>0.51</v>
      </c>
      <c r="J29" s="7">
        <v>2035</v>
      </c>
      <c r="K29" s="7">
        <v>2017</v>
      </c>
      <c r="L29" s="18">
        <v>10158000</v>
      </c>
      <c r="M29" s="18">
        <f>'[1] Cumulative Avoided Emissions'!$AQ$85</f>
        <v>11130735.999599997</v>
      </c>
      <c r="N29" s="37">
        <f t="shared" si="0"/>
        <v>-8.7391884924317118</v>
      </c>
    </row>
    <row r="30" spans="1:14" s="19" customFormat="1" x14ac:dyDescent="0.25">
      <c r="A30" s="6" t="s">
        <v>154</v>
      </c>
      <c r="B30" s="7" t="s">
        <v>11</v>
      </c>
      <c r="C30" s="7">
        <v>1990</v>
      </c>
      <c r="D30" s="18">
        <v>54100000</v>
      </c>
      <c r="E30" s="17">
        <v>0.45</v>
      </c>
      <c r="F30" s="7">
        <v>2025</v>
      </c>
      <c r="G30" s="17">
        <v>0.6</v>
      </c>
      <c r="H30" s="7">
        <v>2035</v>
      </c>
      <c r="I30" s="17">
        <v>0.8</v>
      </c>
      <c r="J30" s="7">
        <v>2050</v>
      </c>
      <c r="K30" s="31">
        <v>2013</v>
      </c>
      <c r="L30" s="32">
        <v>28922796</v>
      </c>
      <c r="M30" s="18">
        <f>'[1] Cumulative Avoided Emissions'!$AM$55</f>
        <v>33361666.66666672</v>
      </c>
      <c r="N30" s="37">
        <f t="shared" si="0"/>
        <v>-13.305302492881191</v>
      </c>
    </row>
    <row r="31" spans="1:14" s="19" customFormat="1" x14ac:dyDescent="0.25">
      <c r="A31" s="6" t="s">
        <v>150</v>
      </c>
      <c r="B31" s="7" t="s">
        <v>25</v>
      </c>
      <c r="C31" s="7">
        <v>2005</v>
      </c>
      <c r="D31" s="18">
        <v>6202812</v>
      </c>
      <c r="E31" s="17">
        <v>0.3</v>
      </c>
      <c r="F31" s="7">
        <v>2030</v>
      </c>
      <c r="G31" s="7"/>
      <c r="H31" s="7"/>
      <c r="I31" s="7"/>
      <c r="J31" s="7"/>
      <c r="K31" s="31">
        <v>2015</v>
      </c>
      <c r="L31" s="32">
        <v>4681117</v>
      </c>
      <c r="M31" s="18">
        <f>'[1] Cumulative Avoided Emissions'!$AO$30</f>
        <v>5458474.5600000005</v>
      </c>
      <c r="N31" s="37">
        <f t="shared" si="0"/>
        <v>-14.241296747932456</v>
      </c>
    </row>
    <row r="32" spans="1:14" s="19" customFormat="1" x14ac:dyDescent="0.25">
      <c r="A32" s="6" t="s">
        <v>151</v>
      </c>
      <c r="B32" s="7" t="s">
        <v>79</v>
      </c>
      <c r="C32" s="7">
        <v>2006</v>
      </c>
      <c r="D32" s="48">
        <v>10640000</v>
      </c>
      <c r="E32" s="17">
        <v>0.5</v>
      </c>
      <c r="F32" s="7">
        <v>2032</v>
      </c>
      <c r="G32" s="17">
        <v>0.8</v>
      </c>
      <c r="H32" s="7">
        <v>2050</v>
      </c>
      <c r="I32" s="7"/>
      <c r="J32" s="7"/>
      <c r="K32" s="7">
        <v>2016</v>
      </c>
      <c r="L32" s="18">
        <v>7520000</v>
      </c>
      <c r="M32" s="18">
        <f>'[1] Cumulative Avoided Emissions'!$AP$100</f>
        <v>8803291.8181818165</v>
      </c>
      <c r="N32" s="37">
        <f t="shared" si="0"/>
        <v>-14.577408595400401</v>
      </c>
    </row>
    <row r="33" spans="1:14" s="19" customFormat="1" x14ac:dyDescent="0.25">
      <c r="A33" s="6" t="s">
        <v>153</v>
      </c>
      <c r="B33" s="7" t="s">
        <v>25</v>
      </c>
      <c r="C33" s="7">
        <v>2010</v>
      </c>
      <c r="D33" s="18">
        <v>5727000</v>
      </c>
      <c r="E33" s="17">
        <v>0</v>
      </c>
      <c r="F33" s="7">
        <v>2020</v>
      </c>
      <c r="G33" s="7"/>
      <c r="H33" s="18"/>
      <c r="I33" s="18"/>
      <c r="J33" s="7"/>
      <c r="K33" s="7">
        <v>2013</v>
      </c>
      <c r="L33" s="18">
        <v>4467691</v>
      </c>
      <c r="M33" s="18">
        <v>5727000</v>
      </c>
      <c r="N33" s="37">
        <f>((L33-M33)/M33)*100</f>
        <v>-21.988982015016589</v>
      </c>
    </row>
    <row r="35" spans="1:14" x14ac:dyDescent="0.25">
      <c r="A35" s="5" t="s">
        <v>169</v>
      </c>
    </row>
    <row r="38" spans="1:14" x14ac:dyDescent="0.25">
      <c r="D38" s="1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Color Key</vt:lpstr>
      <vt:lpstr>City GHG Inventories</vt:lpstr>
      <vt:lpstr>Invent vs Baseline &amp; Trgt 1.0 </vt:lpstr>
      <vt:lpstr>Figure 4_1.0</vt:lpstr>
      <vt:lpstr>Figure 5_1.0</vt:lpstr>
    </vt:vector>
  </TitlesOfParts>
  <Company>Arizona State University OKED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Markolf</dc:creator>
  <cp:lastModifiedBy>Samuel Markolf</cp:lastModifiedBy>
  <dcterms:created xsi:type="dcterms:W3CDTF">2019-05-12T22:16:35Z</dcterms:created>
  <dcterms:modified xsi:type="dcterms:W3CDTF">2020-10-19T16:37:39Z</dcterms:modified>
</cp:coreProperties>
</file>